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/>
  <bookViews>
    <workbookView xWindow="-810" yWindow="630" windowWidth="19485" windowHeight="11760" tabRatio="308" activeTab="2"/>
  </bookViews>
  <sheets>
    <sheet name="Version 2(GI2)" sheetId="2" r:id="rId1"/>
    <sheet name="Version 3(GI3)" sheetId="3" r:id="rId2"/>
    <sheet name="Version 4 (LI)" sheetId="4" r:id="rId3"/>
    <sheet name="Version 5 (LE)" sheetId="5" r:id="rId4"/>
    <sheet name="Version 6 (GE)" sheetId="6" r:id="rId5"/>
  </sheets>
  <definedNames>
    <definedName name="a">#REF!</definedName>
    <definedName name="b">#REF!</definedName>
    <definedName name="d">#REF!</definedName>
    <definedName name="e">#REF!</definedName>
    <definedName name="j">#REF!</definedName>
    <definedName name="k">#REF!</definedName>
    <definedName name="m">#REF!</definedName>
    <definedName name="n">#REF!</definedName>
    <definedName name="peight">#REF!</definedName>
    <definedName name="pfive">#REF!</definedName>
    <definedName name="pfour">#REF!</definedName>
    <definedName name="pone">#REF!</definedName>
    <definedName name="pseven">#REF!</definedName>
    <definedName name="psix">#REF!</definedName>
    <definedName name="pthree">#REF!</definedName>
    <definedName name="ptwo">#REF!</definedName>
    <definedName name="u">#REF!</definedName>
    <definedName name="v">#REF!</definedName>
  </definedNames>
  <calcPr calcId="145621"/>
</workbook>
</file>

<file path=xl/calcChain.xml><?xml version="1.0" encoding="utf-8"?>
<calcChain xmlns="http://schemas.openxmlformats.org/spreadsheetml/2006/main">
  <c r="I73" i="6" l="1"/>
  <c r="H73" i="6"/>
  <c r="G73" i="6"/>
  <c r="F73" i="6"/>
  <c r="E73" i="6"/>
  <c r="D73" i="6"/>
  <c r="C73" i="6"/>
  <c r="B73" i="6"/>
  <c r="J72" i="6"/>
  <c r="J71" i="6"/>
  <c r="J70" i="6"/>
  <c r="J69" i="6"/>
  <c r="J68" i="6"/>
  <c r="J67" i="6"/>
  <c r="J66" i="6"/>
  <c r="J65" i="6"/>
  <c r="O63" i="6"/>
  <c r="N63" i="6"/>
  <c r="O62" i="6"/>
  <c r="N62" i="6"/>
  <c r="O61" i="6"/>
  <c r="P61" i="6" s="1"/>
  <c r="N61" i="6"/>
  <c r="O60" i="6"/>
  <c r="P60" i="6" s="1"/>
  <c r="N60" i="6"/>
  <c r="O59" i="6"/>
  <c r="N59" i="6"/>
  <c r="P59" i="6" s="1"/>
  <c r="I59" i="6"/>
  <c r="H59" i="6"/>
  <c r="G59" i="6"/>
  <c r="F59" i="6"/>
  <c r="E59" i="6"/>
  <c r="D59" i="6"/>
  <c r="C59" i="6"/>
  <c r="B59" i="6"/>
  <c r="O58" i="6"/>
  <c r="P58" i="6" s="1"/>
  <c r="N58" i="6"/>
  <c r="J58" i="6"/>
  <c r="J57" i="6"/>
  <c r="J56" i="6"/>
  <c r="J55" i="6"/>
  <c r="J54" i="6"/>
  <c r="J53" i="6"/>
  <c r="J52" i="6"/>
  <c r="J51" i="6"/>
  <c r="N12" i="6" s="1"/>
  <c r="N40" i="6"/>
  <c r="N41" i="6" s="1"/>
  <c r="O39" i="6"/>
  <c r="O40" i="6" s="1"/>
  <c r="O41" i="6" s="1"/>
  <c r="O42" i="6" s="1"/>
  <c r="O43" i="6" s="1"/>
  <c r="O44" i="6" s="1"/>
  <c r="O45" i="6" s="1"/>
  <c r="O46" i="6" s="1"/>
  <c r="O47" i="6" s="1"/>
  <c r="O48" i="6" s="1"/>
  <c r="O49" i="6" s="1"/>
  <c r="O50" i="6" s="1"/>
  <c r="O51" i="6" s="1"/>
  <c r="O52" i="6" s="1"/>
  <c r="O53" i="6" s="1"/>
  <c r="N39" i="6"/>
  <c r="N23" i="6"/>
  <c r="N24" i="6" s="1"/>
  <c r="O22" i="6"/>
  <c r="O23" i="6" s="1"/>
  <c r="N22" i="6"/>
  <c r="P22" i="6" s="1"/>
  <c r="I3" i="6"/>
  <c r="J3" i="6" s="1"/>
  <c r="O2" i="6"/>
  <c r="N2" i="6"/>
  <c r="I73" i="5"/>
  <c r="H73" i="5"/>
  <c r="G73" i="5"/>
  <c r="F73" i="5"/>
  <c r="E73" i="5"/>
  <c r="D73" i="5"/>
  <c r="C73" i="5"/>
  <c r="B73" i="5"/>
  <c r="O2" i="5" s="1"/>
  <c r="O3" i="5" s="1"/>
  <c r="O4" i="5" s="1"/>
  <c r="O5" i="5" s="1"/>
  <c r="O6" i="5" s="1"/>
  <c r="O7" i="5" s="1"/>
  <c r="O8" i="5" s="1"/>
  <c r="O9" i="5" s="1"/>
  <c r="J72" i="5"/>
  <c r="J71" i="5"/>
  <c r="J70" i="5"/>
  <c r="J69" i="5"/>
  <c r="J68" i="5"/>
  <c r="J67" i="5"/>
  <c r="J66" i="5"/>
  <c r="J65" i="5"/>
  <c r="J73" i="5" s="1"/>
  <c r="O63" i="5"/>
  <c r="N63" i="5"/>
  <c r="P63" i="5" s="1"/>
  <c r="O62" i="5"/>
  <c r="P62" i="5" s="1"/>
  <c r="N62" i="5"/>
  <c r="O61" i="5"/>
  <c r="P61" i="5" s="1"/>
  <c r="N61" i="5"/>
  <c r="O60" i="5"/>
  <c r="P60" i="5" s="1"/>
  <c r="N60" i="5"/>
  <c r="O59" i="5"/>
  <c r="N59" i="5"/>
  <c r="P59" i="5" s="1"/>
  <c r="I59" i="5"/>
  <c r="H59" i="5"/>
  <c r="G59" i="5"/>
  <c r="F59" i="5"/>
  <c r="E59" i="5"/>
  <c r="D59" i="5"/>
  <c r="C59" i="5"/>
  <c r="B59" i="5"/>
  <c r="N2" i="5" s="1"/>
  <c r="O58" i="5"/>
  <c r="N58" i="5"/>
  <c r="J58" i="5"/>
  <c r="J57" i="5"/>
  <c r="J56" i="5"/>
  <c r="J55" i="5"/>
  <c r="J54" i="5"/>
  <c r="J53" i="5"/>
  <c r="J52" i="5"/>
  <c r="J51" i="5"/>
  <c r="N12" i="5" s="1"/>
  <c r="N13" i="5" s="1"/>
  <c r="O39" i="5"/>
  <c r="O40" i="5" s="1"/>
  <c r="N39" i="5"/>
  <c r="N40" i="5" s="1"/>
  <c r="N41" i="5" s="1"/>
  <c r="N42" i="5" s="1"/>
  <c r="N43" i="5" s="1"/>
  <c r="O23" i="5"/>
  <c r="O24" i="5" s="1"/>
  <c r="O25" i="5" s="1"/>
  <c r="O26" i="5" s="1"/>
  <c r="O27" i="5" s="1"/>
  <c r="O28" i="5" s="1"/>
  <c r="O29" i="5" s="1"/>
  <c r="O30" i="5" s="1"/>
  <c r="O31" i="5" s="1"/>
  <c r="O32" i="5" s="1"/>
  <c r="O33" i="5" s="1"/>
  <c r="O34" i="5" s="1"/>
  <c r="O35" i="5" s="1"/>
  <c r="O36" i="5" s="1"/>
  <c r="N23" i="5"/>
  <c r="N24" i="5" s="1"/>
  <c r="O22" i="5"/>
  <c r="N22" i="5"/>
  <c r="P22" i="5" s="1"/>
  <c r="I3" i="5"/>
  <c r="J5" i="5" s="1"/>
  <c r="I73" i="4"/>
  <c r="H73" i="4"/>
  <c r="G73" i="4"/>
  <c r="F73" i="4"/>
  <c r="E73" i="4"/>
  <c r="D73" i="4"/>
  <c r="C73" i="4"/>
  <c r="B73" i="4"/>
  <c r="O2" i="4" s="1"/>
  <c r="J72" i="4"/>
  <c r="J71" i="4"/>
  <c r="J70" i="4"/>
  <c r="J69" i="4"/>
  <c r="J68" i="4"/>
  <c r="J67" i="4"/>
  <c r="J66" i="4"/>
  <c r="J65" i="4"/>
  <c r="J73" i="4" s="1"/>
  <c r="O63" i="4"/>
  <c r="N63" i="4"/>
  <c r="P63" i="4" s="1"/>
  <c r="O62" i="4"/>
  <c r="N62" i="4"/>
  <c r="O61" i="4"/>
  <c r="N61" i="4"/>
  <c r="P61" i="4" s="1"/>
  <c r="O60" i="4"/>
  <c r="N60" i="4"/>
  <c r="O59" i="4"/>
  <c r="N59" i="4"/>
  <c r="P59" i="4" s="1"/>
  <c r="I59" i="4"/>
  <c r="H59" i="4"/>
  <c r="G59" i="4"/>
  <c r="F59" i="4"/>
  <c r="E59" i="4"/>
  <c r="D59" i="4"/>
  <c r="C59" i="4"/>
  <c r="B59" i="4"/>
  <c r="O58" i="4"/>
  <c r="P58" i="4" s="1"/>
  <c r="N58" i="4"/>
  <c r="J58" i="4"/>
  <c r="J57" i="4"/>
  <c r="J56" i="4"/>
  <c r="J55" i="4"/>
  <c r="J54" i="4"/>
  <c r="J53" i="4"/>
  <c r="J52" i="4"/>
  <c r="J51" i="4"/>
  <c r="O39" i="4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N39" i="4"/>
  <c r="P39" i="4" s="1"/>
  <c r="N23" i="4"/>
  <c r="N24" i="4" s="1"/>
  <c r="N25" i="4" s="1"/>
  <c r="O22" i="4"/>
  <c r="N22" i="4"/>
  <c r="N12" i="4"/>
  <c r="N13" i="4" s="1"/>
  <c r="I3" i="4"/>
  <c r="J5" i="4" s="1"/>
  <c r="N2" i="4"/>
  <c r="I73" i="3"/>
  <c r="H73" i="3"/>
  <c r="G73" i="3"/>
  <c r="F73" i="3"/>
  <c r="E73" i="3"/>
  <c r="D73" i="3"/>
  <c r="C73" i="3"/>
  <c r="B73" i="3"/>
  <c r="J72" i="3"/>
  <c r="J71" i="3"/>
  <c r="J70" i="3"/>
  <c r="J69" i="3"/>
  <c r="J68" i="3"/>
  <c r="J67" i="3"/>
  <c r="J66" i="3"/>
  <c r="J65" i="3"/>
  <c r="O63" i="3"/>
  <c r="N63" i="3"/>
  <c r="P63" i="3" s="1"/>
  <c r="O62" i="3"/>
  <c r="P62" i="3" s="1"/>
  <c r="N62" i="3"/>
  <c r="O61" i="3"/>
  <c r="N61" i="3"/>
  <c r="P61" i="3" s="1"/>
  <c r="O60" i="3"/>
  <c r="P60" i="3" s="1"/>
  <c r="N60" i="3"/>
  <c r="O59" i="3"/>
  <c r="N59" i="3"/>
  <c r="P59" i="3" s="1"/>
  <c r="I59" i="3"/>
  <c r="H59" i="3"/>
  <c r="G59" i="3"/>
  <c r="F59" i="3"/>
  <c r="E59" i="3"/>
  <c r="D59" i="3"/>
  <c r="C59" i="3"/>
  <c r="B59" i="3"/>
  <c r="K59" i="3" s="1"/>
  <c r="O58" i="3"/>
  <c r="N58" i="3"/>
  <c r="J58" i="3"/>
  <c r="J57" i="3"/>
  <c r="J56" i="3"/>
  <c r="J55" i="3"/>
  <c r="J54" i="3"/>
  <c r="J53" i="3"/>
  <c r="J52" i="3"/>
  <c r="J51" i="3"/>
  <c r="N40" i="3"/>
  <c r="N41" i="3" s="1"/>
  <c r="O39" i="3"/>
  <c r="P39" i="3" s="1"/>
  <c r="N39" i="3"/>
  <c r="O22" i="3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N22" i="3"/>
  <c r="N12" i="3"/>
  <c r="J4" i="3"/>
  <c r="I3" i="3"/>
  <c r="J3" i="3" s="1"/>
  <c r="O2" i="3"/>
  <c r="O3" i="3" s="1"/>
  <c r="O4" i="3" s="1"/>
  <c r="O5" i="3" s="1"/>
  <c r="O6" i="3" s="1"/>
  <c r="O7" i="3" s="1"/>
  <c r="O8" i="3" s="1"/>
  <c r="O9" i="3" s="1"/>
  <c r="O3" i="6" l="1"/>
  <c r="P63" i="6"/>
  <c r="O4" i="6"/>
  <c r="O5" i="6" s="1"/>
  <c r="O6" i="6" s="1"/>
  <c r="O7" i="6" s="1"/>
  <c r="O8" i="6" s="1"/>
  <c r="O9" i="6" s="1"/>
  <c r="J73" i="6"/>
  <c r="P39" i="6"/>
  <c r="P2" i="6"/>
  <c r="O12" i="6"/>
  <c r="O13" i="6" s="1"/>
  <c r="O14" i="6" s="1"/>
  <c r="O15" i="6" s="1"/>
  <c r="O16" i="6" s="1"/>
  <c r="O17" i="6" s="1"/>
  <c r="O18" i="6" s="1"/>
  <c r="O19" i="6" s="1"/>
  <c r="J5" i="6"/>
  <c r="J4" i="6"/>
  <c r="N13" i="6"/>
  <c r="P12" i="6"/>
  <c r="J59" i="6"/>
  <c r="K59" i="6"/>
  <c r="P62" i="6"/>
  <c r="P13" i="6"/>
  <c r="N14" i="6"/>
  <c r="O24" i="6"/>
  <c r="O25" i="6" s="1"/>
  <c r="O26" i="6" s="1"/>
  <c r="O27" i="6" s="1"/>
  <c r="O28" i="6" s="1"/>
  <c r="O29" i="6" s="1"/>
  <c r="O30" i="6" s="1"/>
  <c r="O31" i="6" s="1"/>
  <c r="O32" i="6" s="1"/>
  <c r="O33" i="6" s="1"/>
  <c r="O34" i="6" s="1"/>
  <c r="O35" i="6" s="1"/>
  <c r="O36" i="6" s="1"/>
  <c r="P23" i="6"/>
  <c r="N42" i="6"/>
  <c r="P41" i="6"/>
  <c r="N25" i="6"/>
  <c r="N3" i="6"/>
  <c r="P40" i="6"/>
  <c r="O12" i="5"/>
  <c r="O13" i="5" s="1"/>
  <c r="O14" i="5" s="1"/>
  <c r="O15" i="5" s="1"/>
  <c r="O16" i="5" s="1"/>
  <c r="O17" i="5" s="1"/>
  <c r="O18" i="5" s="1"/>
  <c r="O19" i="5" s="1"/>
  <c r="J59" i="5"/>
  <c r="P58" i="5"/>
  <c r="N3" i="5"/>
  <c r="P2" i="5"/>
  <c r="N14" i="5"/>
  <c r="P13" i="5"/>
  <c r="N44" i="5"/>
  <c r="N25" i="5"/>
  <c r="P24" i="5"/>
  <c r="O41" i="5"/>
  <c r="O42" i="5" s="1"/>
  <c r="O43" i="5" s="1"/>
  <c r="O44" i="5" s="1"/>
  <c r="O45" i="5" s="1"/>
  <c r="O46" i="5" s="1"/>
  <c r="O47" i="5" s="1"/>
  <c r="O48" i="5" s="1"/>
  <c r="O49" i="5" s="1"/>
  <c r="O50" i="5" s="1"/>
  <c r="O51" i="5" s="1"/>
  <c r="O52" i="5" s="1"/>
  <c r="O53" i="5" s="1"/>
  <c r="P40" i="5"/>
  <c r="P39" i="5"/>
  <c r="J3" i="5"/>
  <c r="J4" i="5"/>
  <c r="P23" i="5"/>
  <c r="K59" i="5"/>
  <c r="P12" i="5"/>
  <c r="J3" i="4"/>
  <c r="J4" i="4"/>
  <c r="O12" i="4"/>
  <c r="P12" i="4" s="1"/>
  <c r="O3" i="4"/>
  <c r="O4" i="4" s="1"/>
  <c r="O5" i="4" s="1"/>
  <c r="O6" i="4" s="1"/>
  <c r="O7" i="4" s="1"/>
  <c r="O8" i="4" s="1"/>
  <c r="O9" i="4" s="1"/>
  <c r="P60" i="4"/>
  <c r="J59" i="4"/>
  <c r="K59" i="4"/>
  <c r="P62" i="4"/>
  <c r="N40" i="4"/>
  <c r="N41" i="4" s="1"/>
  <c r="N26" i="4"/>
  <c r="O23" i="4"/>
  <c r="P22" i="4"/>
  <c r="P2" i="4"/>
  <c r="N3" i="4"/>
  <c r="N42" i="4"/>
  <c r="P41" i="4"/>
  <c r="N14" i="4"/>
  <c r="P40" i="4"/>
  <c r="J73" i="3"/>
  <c r="O12" i="3"/>
  <c r="O13" i="3" s="1"/>
  <c r="O14" i="3" s="1"/>
  <c r="O15" i="3" s="1"/>
  <c r="O16" i="3" s="1"/>
  <c r="O17" i="3" s="1"/>
  <c r="O18" i="3" s="1"/>
  <c r="O19" i="3" s="1"/>
  <c r="P22" i="3"/>
  <c r="J59" i="3"/>
  <c r="N23" i="3"/>
  <c r="N24" i="3" s="1"/>
  <c r="N25" i="3" s="1"/>
  <c r="P58" i="3"/>
  <c r="J5" i="3"/>
  <c r="N13" i="3"/>
  <c r="N42" i="3"/>
  <c r="P24" i="3"/>
  <c r="N2" i="3"/>
  <c r="P23" i="3"/>
  <c r="O40" i="3"/>
  <c r="O63" i="2"/>
  <c r="N63" i="2"/>
  <c r="O62" i="2"/>
  <c r="N62" i="2"/>
  <c r="O61" i="2"/>
  <c r="N61" i="2"/>
  <c r="O60" i="2"/>
  <c r="N60" i="2"/>
  <c r="O59" i="2"/>
  <c r="N59" i="2"/>
  <c r="O58" i="2"/>
  <c r="P58" i="2" s="1"/>
  <c r="N58" i="2"/>
  <c r="I73" i="2"/>
  <c r="H73" i="2"/>
  <c r="G73" i="2"/>
  <c r="F73" i="2"/>
  <c r="E73" i="2"/>
  <c r="D73" i="2"/>
  <c r="C73" i="2"/>
  <c r="B73" i="2"/>
  <c r="J72" i="2"/>
  <c r="J71" i="2"/>
  <c r="J70" i="2"/>
  <c r="J69" i="2"/>
  <c r="J68" i="2"/>
  <c r="J67" i="2"/>
  <c r="J66" i="2"/>
  <c r="J65" i="2"/>
  <c r="I59" i="2"/>
  <c r="H59" i="2"/>
  <c r="G59" i="2"/>
  <c r="F59" i="2"/>
  <c r="E59" i="2"/>
  <c r="D59" i="2"/>
  <c r="C59" i="2"/>
  <c r="B59" i="2"/>
  <c r="J58" i="2"/>
  <c r="J57" i="2"/>
  <c r="J56" i="2"/>
  <c r="J55" i="2"/>
  <c r="J54" i="2"/>
  <c r="J53" i="2"/>
  <c r="J52" i="2"/>
  <c r="J51" i="2"/>
  <c r="N12" i="2" s="1"/>
  <c r="O39" i="2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N39" i="2"/>
  <c r="O22" i="2"/>
  <c r="N22" i="2"/>
  <c r="N23" i="2" s="1"/>
  <c r="N24" i="2" s="1"/>
  <c r="O2" i="2"/>
  <c r="I3" i="2"/>
  <c r="J5" i="2" s="1"/>
  <c r="N26" i="6" l="1"/>
  <c r="P25" i="6"/>
  <c r="N43" i="6"/>
  <c r="P42" i="6"/>
  <c r="N15" i="6"/>
  <c r="P14" i="6"/>
  <c r="P24" i="6"/>
  <c r="P3" i="6"/>
  <c r="N4" i="6"/>
  <c r="N26" i="5"/>
  <c r="P25" i="5"/>
  <c r="N15" i="5"/>
  <c r="P14" i="5"/>
  <c r="P44" i="5"/>
  <c r="N45" i="5"/>
  <c r="P43" i="5"/>
  <c r="N4" i="5"/>
  <c r="P3" i="5"/>
  <c r="P42" i="5"/>
  <c r="P41" i="5"/>
  <c r="O13" i="4"/>
  <c r="N15" i="4"/>
  <c r="P3" i="4"/>
  <c r="N4" i="4"/>
  <c r="O24" i="4"/>
  <c r="P23" i="4"/>
  <c r="N43" i="4"/>
  <c r="P42" i="4"/>
  <c r="N27" i="4"/>
  <c r="P12" i="3"/>
  <c r="N26" i="3"/>
  <c r="P25" i="3"/>
  <c r="P40" i="3"/>
  <c r="O41" i="3"/>
  <c r="N43" i="3"/>
  <c r="P13" i="3"/>
  <c r="N14" i="3"/>
  <c r="N3" i="3"/>
  <c r="P2" i="3"/>
  <c r="P22" i="2"/>
  <c r="N13" i="2"/>
  <c r="P60" i="2"/>
  <c r="P62" i="2"/>
  <c r="J59" i="2"/>
  <c r="P59" i="2"/>
  <c r="P61" i="2"/>
  <c r="P63" i="2"/>
  <c r="J4" i="2"/>
  <c r="P39" i="2"/>
  <c r="O3" i="2"/>
  <c r="O4" i="2" s="1"/>
  <c r="O5" i="2" s="1"/>
  <c r="O6" i="2" s="1"/>
  <c r="O7" i="2" s="1"/>
  <c r="O8" i="2" s="1"/>
  <c r="O9" i="2" s="1"/>
  <c r="O23" i="2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J73" i="2"/>
  <c r="O12" i="2"/>
  <c r="O13" i="2" s="1"/>
  <c r="O14" i="2" s="1"/>
  <c r="O15" i="2" s="1"/>
  <c r="O16" i="2" s="1"/>
  <c r="O17" i="2" s="1"/>
  <c r="O18" i="2" s="1"/>
  <c r="O19" i="2" s="1"/>
  <c r="K59" i="2"/>
  <c r="N2" i="2"/>
  <c r="N25" i="2"/>
  <c r="N14" i="2"/>
  <c r="J3" i="2"/>
  <c r="N40" i="2"/>
  <c r="N16" i="6" l="1"/>
  <c r="P15" i="6"/>
  <c r="N27" i="6"/>
  <c r="P26" i="6"/>
  <c r="P43" i="6"/>
  <c r="N44" i="6"/>
  <c r="P4" i="6"/>
  <c r="N5" i="6"/>
  <c r="P45" i="5"/>
  <c r="N46" i="5"/>
  <c r="P15" i="5"/>
  <c r="N16" i="5"/>
  <c r="N5" i="5"/>
  <c r="P4" i="5"/>
  <c r="P26" i="5"/>
  <c r="N27" i="5"/>
  <c r="O14" i="4"/>
  <c r="P13" i="4"/>
  <c r="N28" i="4"/>
  <c r="P43" i="4"/>
  <c r="N44" i="4"/>
  <c r="O25" i="4"/>
  <c r="P24" i="4"/>
  <c r="N16" i="4"/>
  <c r="P4" i="4"/>
  <c r="N5" i="4"/>
  <c r="O42" i="3"/>
  <c r="P41" i="3"/>
  <c r="P3" i="3"/>
  <c r="N4" i="3"/>
  <c r="N44" i="3"/>
  <c r="N15" i="3"/>
  <c r="P14" i="3"/>
  <c r="N27" i="3"/>
  <c r="P26" i="3"/>
  <c r="P13" i="2"/>
  <c r="P24" i="2"/>
  <c r="P12" i="2"/>
  <c r="P23" i="2"/>
  <c r="N3" i="2"/>
  <c r="P2" i="2"/>
  <c r="N26" i="2"/>
  <c r="P25" i="2"/>
  <c r="N15" i="2"/>
  <c r="P14" i="2"/>
  <c r="N41" i="2"/>
  <c r="P40" i="2"/>
  <c r="P5" i="6" l="1"/>
  <c r="N6" i="6"/>
  <c r="N28" i="6"/>
  <c r="P27" i="6"/>
  <c r="N17" i="6"/>
  <c r="P16" i="6"/>
  <c r="N45" i="6"/>
  <c r="P44" i="6"/>
  <c r="N47" i="5"/>
  <c r="P46" i="5"/>
  <c r="N6" i="5"/>
  <c r="P5" i="5"/>
  <c r="N28" i="5"/>
  <c r="P27" i="5"/>
  <c r="N17" i="5"/>
  <c r="P16" i="5"/>
  <c r="O15" i="4"/>
  <c r="P14" i="4"/>
  <c r="N29" i="4"/>
  <c r="O26" i="4"/>
  <c r="P25" i="4"/>
  <c r="N17" i="4"/>
  <c r="N45" i="4"/>
  <c r="P44" i="4"/>
  <c r="P5" i="4"/>
  <c r="N6" i="4"/>
  <c r="N28" i="3"/>
  <c r="P27" i="3"/>
  <c r="N45" i="3"/>
  <c r="N16" i="3"/>
  <c r="P15" i="3"/>
  <c r="P4" i="3"/>
  <c r="N5" i="3"/>
  <c r="O43" i="3"/>
  <c r="P42" i="3"/>
  <c r="N4" i="2"/>
  <c r="P3" i="2"/>
  <c r="P41" i="2"/>
  <c r="N42" i="2"/>
  <c r="N27" i="2"/>
  <c r="P26" i="2"/>
  <c r="N16" i="2"/>
  <c r="P15" i="2"/>
  <c r="P6" i="6" l="1"/>
  <c r="N7" i="6"/>
  <c r="P17" i="6"/>
  <c r="N18" i="6"/>
  <c r="N46" i="6"/>
  <c r="P45" i="6"/>
  <c r="P28" i="6"/>
  <c r="N29" i="6"/>
  <c r="N18" i="5"/>
  <c r="P17" i="5"/>
  <c r="N7" i="5"/>
  <c r="P6" i="5"/>
  <c r="P28" i="5"/>
  <c r="N29" i="5"/>
  <c r="P47" i="5"/>
  <c r="N48" i="5"/>
  <c r="O16" i="4"/>
  <c r="P15" i="4"/>
  <c r="P6" i="4"/>
  <c r="N7" i="4"/>
  <c r="N30" i="4"/>
  <c r="N18" i="4"/>
  <c r="N46" i="4"/>
  <c r="P45" i="4"/>
  <c r="O27" i="4"/>
  <c r="P26" i="4"/>
  <c r="P28" i="3"/>
  <c r="N29" i="3"/>
  <c r="O44" i="3"/>
  <c r="P43" i="3"/>
  <c r="N17" i="3"/>
  <c r="P16" i="3"/>
  <c r="P5" i="3"/>
  <c r="N6" i="3"/>
  <c r="N46" i="3"/>
  <c r="N5" i="2"/>
  <c r="P4" i="2"/>
  <c r="N28" i="2"/>
  <c r="P27" i="2"/>
  <c r="N17" i="2"/>
  <c r="P16" i="2"/>
  <c r="N43" i="2"/>
  <c r="P42" i="2"/>
  <c r="N19" i="6" l="1"/>
  <c r="P19" i="6" s="1"/>
  <c r="P18" i="6"/>
  <c r="N47" i="6"/>
  <c r="P46" i="6"/>
  <c r="N8" i="6"/>
  <c r="P7" i="6"/>
  <c r="N30" i="6"/>
  <c r="P29" i="6"/>
  <c r="P48" i="5"/>
  <c r="N49" i="5"/>
  <c r="P7" i="5"/>
  <c r="N8" i="5"/>
  <c r="N30" i="5"/>
  <c r="P29" i="5"/>
  <c r="N19" i="5"/>
  <c r="P19" i="5" s="1"/>
  <c r="P18" i="5"/>
  <c r="O17" i="4"/>
  <c r="P16" i="4"/>
  <c r="N19" i="4"/>
  <c r="N8" i="4"/>
  <c r="P7" i="4"/>
  <c r="N47" i="4"/>
  <c r="P46" i="4"/>
  <c r="N31" i="4"/>
  <c r="O28" i="4"/>
  <c r="P27" i="4"/>
  <c r="N47" i="3"/>
  <c r="P17" i="3"/>
  <c r="N18" i="3"/>
  <c r="P6" i="3"/>
  <c r="N7" i="3"/>
  <c r="N30" i="3"/>
  <c r="P29" i="3"/>
  <c r="O45" i="3"/>
  <c r="P44" i="3"/>
  <c r="P5" i="2"/>
  <c r="N6" i="2"/>
  <c r="N29" i="2"/>
  <c r="P28" i="2"/>
  <c r="P43" i="2"/>
  <c r="N44" i="2"/>
  <c r="N18" i="2"/>
  <c r="P17" i="2"/>
  <c r="P47" i="6" l="1"/>
  <c r="N48" i="6"/>
  <c r="N31" i="6"/>
  <c r="P30" i="6"/>
  <c r="N9" i="6"/>
  <c r="P9" i="6" s="1"/>
  <c r="P8" i="6"/>
  <c r="P20" i="6"/>
  <c r="P49" i="5"/>
  <c r="N50" i="5"/>
  <c r="P30" i="5"/>
  <c r="N31" i="5"/>
  <c r="P8" i="5"/>
  <c r="N9" i="5"/>
  <c r="P9" i="5" s="1"/>
  <c r="P10" i="5" s="1"/>
  <c r="P20" i="5"/>
  <c r="O18" i="4"/>
  <c r="P17" i="4"/>
  <c r="N32" i="4"/>
  <c r="N9" i="4"/>
  <c r="P9" i="4" s="1"/>
  <c r="P8" i="4"/>
  <c r="O29" i="4"/>
  <c r="P28" i="4"/>
  <c r="P47" i="4"/>
  <c r="N48" i="4"/>
  <c r="O46" i="3"/>
  <c r="P45" i="3"/>
  <c r="N19" i="3"/>
  <c r="P19" i="3" s="1"/>
  <c r="P18" i="3"/>
  <c r="N31" i="3"/>
  <c r="P30" i="3"/>
  <c r="N8" i="3"/>
  <c r="P7" i="3"/>
  <c r="N48" i="3"/>
  <c r="P6" i="2"/>
  <c r="N7" i="2"/>
  <c r="N45" i="2"/>
  <c r="P44" i="2"/>
  <c r="N19" i="2"/>
  <c r="P19" i="2" s="1"/>
  <c r="P18" i="2"/>
  <c r="N30" i="2"/>
  <c r="P29" i="2"/>
  <c r="N49" i="6" l="1"/>
  <c r="P48" i="6"/>
  <c r="P10" i="6"/>
  <c r="N32" i="6"/>
  <c r="P31" i="6"/>
  <c r="N51" i="5"/>
  <c r="P50" i="5"/>
  <c r="N32" i="5"/>
  <c r="P31" i="5"/>
  <c r="O19" i="4"/>
  <c r="P19" i="4" s="1"/>
  <c r="P18" i="4"/>
  <c r="P20" i="4" s="1"/>
  <c r="P10" i="4"/>
  <c r="N49" i="4"/>
  <c r="P48" i="4"/>
  <c r="O30" i="4"/>
  <c r="P29" i="4"/>
  <c r="N33" i="4"/>
  <c r="P20" i="3"/>
  <c r="P8" i="3"/>
  <c r="N9" i="3"/>
  <c r="P9" i="3" s="1"/>
  <c r="N49" i="3"/>
  <c r="N32" i="3"/>
  <c r="P31" i="3"/>
  <c r="O47" i="3"/>
  <c r="P46" i="3"/>
  <c r="P20" i="2"/>
  <c r="P7" i="2"/>
  <c r="N8" i="2"/>
  <c r="P45" i="2"/>
  <c r="N46" i="2"/>
  <c r="N31" i="2"/>
  <c r="P30" i="2"/>
  <c r="P32" i="6" l="1"/>
  <c r="N33" i="6"/>
  <c r="N50" i="6"/>
  <c r="P49" i="6"/>
  <c r="P51" i="5"/>
  <c r="N52" i="5"/>
  <c r="N33" i="5"/>
  <c r="P32" i="5"/>
  <c r="O31" i="4"/>
  <c r="P30" i="4"/>
  <c r="N34" i="4"/>
  <c r="N50" i="4"/>
  <c r="P49" i="4"/>
  <c r="P10" i="3"/>
  <c r="O48" i="3"/>
  <c r="P47" i="3"/>
  <c r="N50" i="3"/>
  <c r="P32" i="3"/>
  <c r="N33" i="3"/>
  <c r="N9" i="2"/>
  <c r="P9" i="2" s="1"/>
  <c r="P8" i="2"/>
  <c r="N32" i="2"/>
  <c r="P31" i="2"/>
  <c r="N47" i="2"/>
  <c r="P46" i="2"/>
  <c r="N51" i="6" l="1"/>
  <c r="P50" i="6"/>
  <c r="N34" i="6"/>
  <c r="P33" i="6"/>
  <c r="N53" i="5"/>
  <c r="P53" i="5" s="1"/>
  <c r="P52" i="5"/>
  <c r="N34" i="5"/>
  <c r="P33" i="5"/>
  <c r="N35" i="4"/>
  <c r="N51" i="4"/>
  <c r="P50" i="4"/>
  <c r="O32" i="4"/>
  <c r="P31" i="4"/>
  <c r="O49" i="3"/>
  <c r="P48" i="3"/>
  <c r="N51" i="3"/>
  <c r="N34" i="3"/>
  <c r="P33" i="3"/>
  <c r="P10" i="2"/>
  <c r="N33" i="2"/>
  <c r="P32" i="2"/>
  <c r="P47" i="2"/>
  <c r="N48" i="2"/>
  <c r="N35" i="6" l="1"/>
  <c r="P34" i="6"/>
  <c r="N52" i="6"/>
  <c r="P51" i="6"/>
  <c r="P54" i="5"/>
  <c r="P34" i="5"/>
  <c r="N35" i="5"/>
  <c r="N52" i="4"/>
  <c r="P51" i="4"/>
  <c r="O33" i="4"/>
  <c r="P32" i="4"/>
  <c r="N36" i="4"/>
  <c r="N52" i="3"/>
  <c r="N35" i="3"/>
  <c r="P34" i="3"/>
  <c r="O50" i="3"/>
  <c r="P49" i="3"/>
  <c r="N34" i="2"/>
  <c r="P33" i="2"/>
  <c r="N49" i="2"/>
  <c r="P48" i="2"/>
  <c r="N36" i="6" l="1"/>
  <c r="P36" i="6" s="1"/>
  <c r="P35" i="6"/>
  <c r="N53" i="6"/>
  <c r="P53" i="6" s="1"/>
  <c r="P52" i="6"/>
  <c r="N36" i="5"/>
  <c r="P36" i="5" s="1"/>
  <c r="P35" i="5"/>
  <c r="O34" i="4"/>
  <c r="P33" i="4"/>
  <c r="N53" i="4"/>
  <c r="P53" i="4" s="1"/>
  <c r="P52" i="4"/>
  <c r="N53" i="3"/>
  <c r="O51" i="3"/>
  <c r="P50" i="3"/>
  <c r="N36" i="3"/>
  <c r="P36" i="3" s="1"/>
  <c r="P35" i="3"/>
  <c r="N35" i="2"/>
  <c r="P34" i="2"/>
  <c r="P49" i="2"/>
  <c r="N50" i="2"/>
  <c r="P54" i="6" l="1"/>
  <c r="P37" i="6"/>
  <c r="J6" i="6" s="1"/>
  <c r="P37" i="5"/>
  <c r="J6" i="5" s="1"/>
  <c r="P54" i="4"/>
  <c r="O35" i="4"/>
  <c r="P34" i="4"/>
  <c r="P37" i="3"/>
  <c r="J6" i="3" s="1"/>
  <c r="O52" i="3"/>
  <c r="P51" i="3"/>
  <c r="N36" i="2"/>
  <c r="P36" i="2" s="1"/>
  <c r="P35" i="2"/>
  <c r="N51" i="2"/>
  <c r="P50" i="2"/>
  <c r="O36" i="4" l="1"/>
  <c r="P36" i="4" s="1"/>
  <c r="P35" i="4"/>
  <c r="O53" i="3"/>
  <c r="P53" i="3" s="1"/>
  <c r="P52" i="3"/>
  <c r="P37" i="2"/>
  <c r="J6" i="2" s="1"/>
  <c r="N52" i="2"/>
  <c r="P51" i="2"/>
  <c r="P37" i="4" l="1"/>
  <c r="J6" i="4" s="1"/>
  <c r="P54" i="3"/>
  <c r="P52" i="2"/>
  <c r="N53" i="2"/>
  <c r="P53" i="2" s="1"/>
  <c r="P54" i="2" l="1"/>
</calcChain>
</file>

<file path=xl/sharedStrings.xml><?xml version="1.0" encoding="utf-8"?>
<sst xmlns="http://schemas.openxmlformats.org/spreadsheetml/2006/main" count="585" uniqueCount="97">
  <si>
    <t>sum</t>
  </si>
  <si>
    <t>K-S statistic formula</t>
  </si>
  <si>
    <t>sign level</t>
  </si>
  <si>
    <t>k</t>
  </si>
  <si>
    <t>formula</t>
  </si>
  <si>
    <t>no of subjects</t>
  </si>
  <si>
    <t>r2 interval is up to</t>
  </si>
  <si>
    <t>one-half</t>
  </si>
  <si>
    <t>eleven-twentyfourths</t>
  </si>
  <si>
    <t>five-twelfths</t>
  </si>
  <si>
    <t>three-eights</t>
  </si>
  <si>
    <t>one-third</t>
  </si>
  <si>
    <t>two-sevenths</t>
  </si>
  <si>
    <t>two-ninths</t>
  </si>
  <si>
    <t>two-fifteenths</t>
  </si>
  <si>
    <t>column %</t>
  </si>
  <si>
    <t>r1 is up to</t>
  </si>
  <si>
    <t>eleven-twentyfifths</t>
  </si>
  <si>
    <t>Max of three K-S</t>
  </si>
  <si>
    <t>Ambiguity attitude</t>
  </si>
  <si>
    <t>waa</t>
  </si>
  <si>
    <t>saa</t>
  </si>
  <si>
    <t>stp</t>
  </si>
  <si>
    <t>pir</t>
  </si>
  <si>
    <t>was</t>
  </si>
  <si>
    <t>sas</t>
  </si>
  <si>
    <t>round 1</t>
  </si>
  <si>
    <t>round 4</t>
  </si>
  <si>
    <t>difference</t>
  </si>
  <si>
    <t>r1 compared to r1</t>
  </si>
  <si>
    <t xml:space="preserve">difference </t>
  </si>
  <si>
    <t>c1</t>
  </si>
  <si>
    <t>c1+c2</t>
  </si>
  <si>
    <t>c1+c2+c3</t>
  </si>
  <si>
    <t>c1+c2+c3+c4</t>
  </si>
  <si>
    <t>c1+c2+c3+c4+c5</t>
  </si>
  <si>
    <t>c1+c2+c3+c4+c5+c6</t>
  </si>
  <si>
    <t>c1+c2+c3+c4+c5+c6+c7</t>
  </si>
  <si>
    <t>c1+c2+c3+c4+c5+c6+c7+c8</t>
  </si>
  <si>
    <t>maximum diff</t>
  </si>
  <si>
    <t>r2 compared to r2</t>
  </si>
  <si>
    <t>r1</t>
  </si>
  <si>
    <t>r1+r2</t>
  </si>
  <si>
    <t>r1+r2+r3</t>
  </si>
  <si>
    <t>r1+r2+r3+r4</t>
  </si>
  <si>
    <t>r1+r2+r3+r4+r5</t>
  </si>
  <si>
    <t>r1+r2+r3+r4+r5+r6</t>
  </si>
  <si>
    <t>r1+r2+r3+r4+r5+r6+r7</t>
  </si>
  <si>
    <t>r1+r2+r3+r4+r5+r6+r7+r8</t>
  </si>
  <si>
    <t>r1-r2 compared to r1-r2</t>
  </si>
  <si>
    <t>d1</t>
  </si>
  <si>
    <t>d1+d2</t>
  </si>
  <si>
    <t>d1+d2+d3</t>
  </si>
  <si>
    <t>d1+d2+d3+d4</t>
  </si>
  <si>
    <t>d1+d2+d3+d4+d5</t>
  </si>
  <si>
    <t>d1+d2+d3+d4+d5+d6</t>
  </si>
  <si>
    <t>d1+d2+d3+d4+d5+d6+d7</t>
  </si>
  <si>
    <t>d1+d2+d3+d4+d5+d6+d7+d8</t>
  </si>
  <si>
    <t>d1 to d9</t>
  </si>
  <si>
    <t>d1 to d10</t>
  </si>
  <si>
    <t>d1 to d11</t>
  </si>
  <si>
    <t>d1 to d12</t>
  </si>
  <si>
    <t>d1 to d13</t>
  </si>
  <si>
    <t>d1 to d14</t>
  </si>
  <si>
    <t>d1 to d15</t>
  </si>
  <si>
    <t>r1+r2 compared to r1+r2</t>
  </si>
  <si>
    <t>od1</t>
  </si>
  <si>
    <t>od1 to od2</t>
  </si>
  <si>
    <t>od1 to od3</t>
  </si>
  <si>
    <t>od1 to od 4</t>
  </si>
  <si>
    <t>od1 to od5</t>
  </si>
  <si>
    <t>od1 to od6</t>
  </si>
  <si>
    <t>od1 to od7</t>
  </si>
  <si>
    <t>od1 to od8</t>
  </si>
  <si>
    <t>od1 to od9</t>
  </si>
  <si>
    <t>od1 to od10</t>
  </si>
  <si>
    <t>od1 to od11</t>
  </si>
  <si>
    <t>od1 to od12</t>
  </si>
  <si>
    <t>od1 to od13</t>
  </si>
  <si>
    <t>od1 to od14</t>
  </si>
  <si>
    <t>od1 to od15</t>
  </si>
  <si>
    <t>Version 4 round 1</t>
  </si>
  <si>
    <t>Version 4 round 4</t>
  </si>
  <si>
    <t>Version 3 Round 1</t>
  </si>
  <si>
    <t>Version 3 Round 4</t>
  </si>
  <si>
    <t>Version 3 round 1</t>
  </si>
  <si>
    <t>Version 3 round 4</t>
  </si>
  <si>
    <t>Version 2 round 1</t>
  </si>
  <si>
    <t>Version 2 round 4</t>
  </si>
  <si>
    <t>Version 2 Round 1</t>
  </si>
  <si>
    <t>Version 2 Round 4</t>
  </si>
  <si>
    <t>Round 1</t>
  </si>
  <si>
    <t>Round 4</t>
  </si>
  <si>
    <t>Version 5 round 1</t>
  </si>
  <si>
    <t>Version 5 round 4</t>
  </si>
  <si>
    <t>Version 6 round 1</t>
  </si>
  <si>
    <t>Version 6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</si>
</sst>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0" xfId="0" applyNumberFormat="1"/>
    <xf numFmtId="17" fontId="0" fillId="0" borderId="0" xfId="0" applyNumberFormat="1"/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9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C51" workbookViewId="0">
      <selection activeCell="N80" sqref="N80"/>
    </sheetView>
  </sheetViews>
  <sheetFormatPr defaultColWidth="10.625" defaultRowHeight="12.75" x14ac:dyDescent="0.2"/>
  <sheetData>
    <row r="1" spans="2:16" x14ac:dyDescent="0.2">
      <c r="B1" s="5"/>
      <c r="C1" s="5"/>
      <c r="D1" s="5"/>
      <c r="E1" s="5"/>
      <c r="G1" t="s">
        <v>1</v>
      </c>
      <c r="K1" s="4"/>
      <c r="M1" s="3" t="s">
        <v>29</v>
      </c>
      <c r="N1" s="3" t="s">
        <v>26</v>
      </c>
      <c r="O1" s="3" t="s">
        <v>27</v>
      </c>
      <c r="P1" s="3" t="s">
        <v>30</v>
      </c>
    </row>
    <row r="2" spans="2:16" x14ac:dyDescent="0.2">
      <c r="B2" s="5"/>
      <c r="C2" s="5"/>
      <c r="D2" s="5"/>
      <c r="E2" s="5"/>
      <c r="G2" t="s">
        <v>2</v>
      </c>
      <c r="H2" t="s">
        <v>3</v>
      </c>
      <c r="I2" t="s">
        <v>4</v>
      </c>
      <c r="K2" s="4"/>
      <c r="M2" s="3" t="s">
        <v>31</v>
      </c>
      <c r="N2" s="4">
        <f>B59</f>
        <v>0</v>
      </c>
      <c r="O2" s="4">
        <f>B73</f>
        <v>1.3157894736842105E-2</v>
      </c>
      <c r="P2" s="4">
        <f>ABS(N2-O2)</f>
        <v>1.3157894736842105E-2</v>
      </c>
    </row>
    <row r="3" spans="2:16" x14ac:dyDescent="0.2">
      <c r="B3" s="5"/>
      <c r="C3" s="5"/>
      <c r="D3" s="5"/>
      <c r="E3" s="5"/>
      <c r="G3">
        <v>0.1</v>
      </c>
      <c r="H3">
        <v>1.22</v>
      </c>
      <c r="I3">
        <f>SQRT((G8+G9)/(G8*G9))</f>
        <v>0.16222142113076254</v>
      </c>
      <c r="J3">
        <f>PRODUCT(I3, H3)</f>
        <v>0.19791013377953029</v>
      </c>
      <c r="K3" s="4"/>
      <c r="M3" s="3" t="s">
        <v>32</v>
      </c>
      <c r="N3" s="4">
        <f xml:space="preserve"> N2+C59</f>
        <v>5.2631578947368418E-2</v>
      </c>
      <c r="O3" s="4">
        <f xml:space="preserve"> O2+C73</f>
        <v>1.3157894736842105E-2</v>
      </c>
      <c r="P3" s="4">
        <f t="shared" ref="P3:P9" si="0">ABS(N3-O3)</f>
        <v>3.9473684210526314E-2</v>
      </c>
    </row>
    <row r="4" spans="2:16" x14ac:dyDescent="0.2">
      <c r="B4" s="5"/>
      <c r="C4" s="5"/>
      <c r="D4" s="5"/>
      <c r="E4" s="5"/>
      <c r="G4">
        <v>0.05</v>
      </c>
      <c r="H4">
        <v>1.36</v>
      </c>
      <c r="J4">
        <f>I3*H4</f>
        <v>0.22062113273783707</v>
      </c>
      <c r="K4" s="4"/>
      <c r="M4" s="3" t="s">
        <v>33</v>
      </c>
      <c r="N4" s="4">
        <f>N3+D59</f>
        <v>0.3289473684210526</v>
      </c>
      <c r="O4" s="4">
        <f>O3+D73</f>
        <v>0.31578947368421051</v>
      </c>
      <c r="P4" s="4">
        <f t="shared" si="0"/>
        <v>1.3157894736842091E-2</v>
      </c>
    </row>
    <row r="5" spans="2:16" x14ac:dyDescent="0.2">
      <c r="B5" s="5"/>
      <c r="C5" s="5"/>
      <c r="D5" s="5"/>
      <c r="E5" s="5"/>
      <c r="G5">
        <v>0.01</v>
      </c>
      <c r="H5">
        <v>1.63</v>
      </c>
      <c r="J5">
        <f>I3*H5</f>
        <v>0.26442091644314292</v>
      </c>
      <c r="K5" s="4"/>
      <c r="M5" s="3" t="s">
        <v>34</v>
      </c>
      <c r="N5" s="4">
        <f>N4+E59</f>
        <v>0.64473684210526305</v>
      </c>
      <c r="O5" s="4">
        <f>O4+E73</f>
        <v>0.73684210526315774</v>
      </c>
      <c r="P5" s="4">
        <f t="shared" si="0"/>
        <v>9.210526315789469E-2</v>
      </c>
    </row>
    <row r="6" spans="2:16" x14ac:dyDescent="0.2">
      <c r="B6" s="5"/>
      <c r="C6" s="5"/>
      <c r="D6" s="5"/>
      <c r="E6" s="5"/>
      <c r="G6" t="s">
        <v>18</v>
      </c>
      <c r="J6" s="4">
        <f>MAX(P10,P20,P37)</f>
        <v>9.210526315789469E-2</v>
      </c>
      <c r="K6" s="4"/>
      <c r="M6" s="3" t="s">
        <v>35</v>
      </c>
      <c r="N6" s="4">
        <f>N5+F59</f>
        <v>0.90789473684210509</v>
      </c>
      <c r="O6" s="4">
        <f>O5+F73</f>
        <v>0.89473684210526305</v>
      </c>
      <c r="P6" s="4">
        <f t="shared" si="0"/>
        <v>1.3157894736842035E-2</v>
      </c>
    </row>
    <row r="7" spans="2:16" x14ac:dyDescent="0.2">
      <c r="B7" s="5"/>
      <c r="C7" s="5"/>
      <c r="D7" s="5"/>
      <c r="E7" s="5"/>
      <c r="G7" t="s">
        <v>5</v>
      </c>
      <c r="K7" s="4"/>
      <c r="M7" s="3" t="s">
        <v>36</v>
      </c>
      <c r="N7" s="4">
        <f>N6+G59</f>
        <v>0.96052631578947345</v>
      </c>
      <c r="O7" s="4">
        <f>O6+G73</f>
        <v>0.96052631578947356</v>
      </c>
      <c r="P7" s="4">
        <f t="shared" si="0"/>
        <v>1.1102230246251565E-16</v>
      </c>
    </row>
    <row r="8" spans="2:16" x14ac:dyDescent="0.2">
      <c r="B8" s="5"/>
      <c r="C8" s="5"/>
      <c r="D8" s="5"/>
      <c r="E8" s="5"/>
      <c r="F8" t="s">
        <v>89</v>
      </c>
      <c r="G8">
        <v>76</v>
      </c>
      <c r="K8" s="4"/>
      <c r="M8" s="3" t="s">
        <v>37</v>
      </c>
      <c r="N8" s="4">
        <f>N7+H59</f>
        <v>0.98684210526315763</v>
      </c>
      <c r="O8" s="4">
        <f>O7+H73</f>
        <v>0.97368421052631571</v>
      </c>
      <c r="P8" s="4">
        <f t="shared" si="0"/>
        <v>1.3157894736841924E-2</v>
      </c>
    </row>
    <row r="9" spans="2:16" x14ac:dyDescent="0.2">
      <c r="B9" s="5"/>
      <c r="C9" s="5"/>
      <c r="D9" s="5"/>
      <c r="E9" s="5"/>
      <c r="F9" t="s">
        <v>90</v>
      </c>
      <c r="G9">
        <v>76</v>
      </c>
      <c r="K9" s="4"/>
      <c r="M9" s="3" t="s">
        <v>38</v>
      </c>
      <c r="N9" s="4">
        <f>N8+I59</f>
        <v>0.99999999999999978</v>
      </c>
      <c r="O9" s="4">
        <f>O8+I73</f>
        <v>0.99999999999999989</v>
      </c>
      <c r="P9" s="4">
        <f t="shared" si="0"/>
        <v>1.1102230246251565E-16</v>
      </c>
    </row>
    <row r="10" spans="2:16" x14ac:dyDescent="0.2">
      <c r="B10" s="5"/>
      <c r="C10" s="5"/>
      <c r="D10" s="5"/>
      <c r="E10" s="5"/>
      <c r="K10" s="4"/>
      <c r="M10" s="3" t="s">
        <v>39</v>
      </c>
      <c r="N10" s="3"/>
      <c r="O10" s="4"/>
      <c r="P10" s="4">
        <f>MAX(P2:P9)</f>
        <v>9.210526315789469E-2</v>
      </c>
    </row>
    <row r="11" spans="2:16" x14ac:dyDescent="0.2">
      <c r="B11" s="5"/>
      <c r="C11" s="5"/>
      <c r="D11" s="5"/>
      <c r="E11" s="5"/>
      <c r="F11" s="5"/>
      <c r="G11" s="5"/>
      <c r="H11" s="5"/>
      <c r="I11" s="5"/>
      <c r="J11" s="5"/>
      <c r="K11" s="4"/>
      <c r="M11" s="3" t="s">
        <v>40</v>
      </c>
      <c r="N11" s="3"/>
      <c r="O11" s="3"/>
      <c r="P11" s="3"/>
    </row>
    <row r="12" spans="2:16" x14ac:dyDescent="0.2">
      <c r="B12" s="5"/>
      <c r="C12" s="5"/>
      <c r="D12" s="5"/>
      <c r="E12" s="5"/>
      <c r="F12" s="5"/>
      <c r="G12" s="5"/>
      <c r="H12" s="5"/>
      <c r="I12" s="5"/>
      <c r="J12" s="5"/>
      <c r="K12" s="4"/>
      <c r="M12" s="3" t="s">
        <v>41</v>
      </c>
      <c r="N12" s="4">
        <f>J51</f>
        <v>6.5789473684210523E-2</v>
      </c>
      <c r="O12" s="4">
        <f>J65</f>
        <v>7.8947368421052627E-2</v>
      </c>
      <c r="P12" s="4">
        <f>ABS(N12-O12)</f>
        <v>1.3157894736842105E-2</v>
      </c>
    </row>
    <row r="13" spans="2:16" x14ac:dyDescent="0.2">
      <c r="B13" s="5"/>
      <c r="C13" s="5"/>
      <c r="D13" s="5"/>
      <c r="E13" s="5"/>
      <c r="F13" s="5"/>
      <c r="G13" s="5"/>
      <c r="H13" s="5"/>
      <c r="I13" s="5"/>
      <c r="J13" s="5"/>
      <c r="K13" s="4"/>
      <c r="M13" s="3" t="s">
        <v>42</v>
      </c>
      <c r="N13" s="4">
        <f t="shared" ref="N13:N19" si="1">N12+J52</f>
        <v>0.11842105263157894</v>
      </c>
      <c r="O13" s="4">
        <f t="shared" ref="O13:O19" si="2">O12+J66</f>
        <v>0.10526315789473684</v>
      </c>
      <c r="P13" s="4">
        <f t="shared" ref="P13:P19" si="3">ABS(N13-O13)</f>
        <v>1.3157894736842105E-2</v>
      </c>
    </row>
    <row r="14" spans="2:16" x14ac:dyDescent="0.2">
      <c r="B14" s="5"/>
      <c r="C14" s="5"/>
      <c r="D14" s="5"/>
      <c r="E14" s="5"/>
      <c r="F14" s="5"/>
      <c r="G14" s="5"/>
      <c r="H14" s="5"/>
      <c r="I14" s="5"/>
      <c r="J14" s="5"/>
      <c r="K14" s="4"/>
      <c r="M14" s="3" t="s">
        <v>43</v>
      </c>
      <c r="N14" s="4">
        <f t="shared" si="1"/>
        <v>0.26315789473684209</v>
      </c>
      <c r="O14" s="4">
        <f t="shared" si="2"/>
        <v>0.21052631578947367</v>
      </c>
      <c r="P14" s="4">
        <f t="shared" si="3"/>
        <v>5.2631578947368418E-2</v>
      </c>
    </row>
    <row r="15" spans="2:16" x14ac:dyDescent="0.2">
      <c r="B15" s="5"/>
      <c r="C15" s="5"/>
      <c r="D15" s="5"/>
      <c r="E15" s="5"/>
      <c r="F15" s="5"/>
      <c r="G15" s="5"/>
      <c r="H15" s="5"/>
      <c r="I15" s="5"/>
      <c r="J15" s="5"/>
      <c r="K15" s="4"/>
      <c r="M15" s="3" t="s">
        <v>44</v>
      </c>
      <c r="N15" s="4">
        <f t="shared" si="1"/>
        <v>0.48684210526315785</v>
      </c>
      <c r="O15" s="4">
        <f t="shared" si="2"/>
        <v>0.40789473684210525</v>
      </c>
      <c r="P15" s="4">
        <f t="shared" si="3"/>
        <v>7.8947368421052599E-2</v>
      </c>
    </row>
    <row r="16" spans="2:16" x14ac:dyDescent="0.2">
      <c r="B16" s="5"/>
      <c r="C16" s="5"/>
      <c r="D16" s="5"/>
      <c r="E16" s="5"/>
      <c r="F16" s="5"/>
      <c r="G16" s="5"/>
      <c r="H16" s="5"/>
      <c r="I16" s="5"/>
      <c r="J16" s="5"/>
      <c r="K16" s="4"/>
      <c r="M16" s="3" t="s">
        <v>45</v>
      </c>
      <c r="N16" s="4">
        <f t="shared" si="1"/>
        <v>0.73684210526315785</v>
      </c>
      <c r="O16" s="4">
        <f t="shared" si="2"/>
        <v>0.8157894736842104</v>
      </c>
      <c r="P16" s="4">
        <f t="shared" si="3"/>
        <v>7.8947368421052544E-2</v>
      </c>
    </row>
    <row r="17" spans="2:16" x14ac:dyDescent="0.2">
      <c r="B17" s="5"/>
      <c r="C17" s="5"/>
      <c r="D17" s="5"/>
      <c r="E17" s="5"/>
      <c r="F17" s="5"/>
      <c r="G17" s="5"/>
      <c r="H17" s="5"/>
      <c r="I17" s="5"/>
      <c r="J17" s="5"/>
      <c r="K17" s="4"/>
      <c r="M17" s="3" t="s">
        <v>46</v>
      </c>
      <c r="N17" s="4">
        <f t="shared" si="1"/>
        <v>0.88157894736842102</v>
      </c>
      <c r="O17" s="4">
        <f t="shared" si="2"/>
        <v>0.92105263157894723</v>
      </c>
      <c r="P17" s="4">
        <f t="shared" si="3"/>
        <v>3.9473684210526216E-2</v>
      </c>
    </row>
    <row r="18" spans="2:16" x14ac:dyDescent="0.2">
      <c r="B18" s="5"/>
      <c r="C18" s="5"/>
      <c r="D18" s="5"/>
      <c r="E18" s="5"/>
      <c r="F18" s="5"/>
      <c r="G18" s="5"/>
      <c r="H18" s="5"/>
      <c r="I18" s="5"/>
      <c r="J18" s="5"/>
      <c r="K18" s="4"/>
      <c r="M18" s="3" t="s">
        <v>47</v>
      </c>
      <c r="N18" s="4">
        <f t="shared" si="1"/>
        <v>0.98684210526315785</v>
      </c>
      <c r="O18" s="4">
        <f t="shared" si="2"/>
        <v>0.98684210526315774</v>
      </c>
      <c r="P18" s="4">
        <f t="shared" si="3"/>
        <v>1.1102230246251565E-16</v>
      </c>
    </row>
    <row r="19" spans="2:16" x14ac:dyDescent="0.2">
      <c r="B19" s="5"/>
      <c r="C19" s="5"/>
      <c r="D19" s="5"/>
      <c r="E19" s="5"/>
      <c r="F19" s="5"/>
      <c r="G19" s="5"/>
      <c r="H19" s="5"/>
      <c r="I19" s="5"/>
      <c r="J19" s="5"/>
      <c r="K19" s="4"/>
      <c r="M19" s="3" t="s">
        <v>48</v>
      </c>
      <c r="N19" s="4">
        <f t="shared" si="1"/>
        <v>1</v>
      </c>
      <c r="O19" s="4">
        <f t="shared" si="2"/>
        <v>0.99999999999999989</v>
      </c>
      <c r="P19" s="4">
        <f t="shared" si="3"/>
        <v>1.1102230246251565E-16</v>
      </c>
    </row>
    <row r="20" spans="2:16" x14ac:dyDescent="0.2">
      <c r="B20" s="5"/>
      <c r="C20" s="5"/>
      <c r="D20" s="5"/>
      <c r="E20" s="5"/>
      <c r="F20" s="5"/>
      <c r="G20" s="5"/>
      <c r="H20" s="5"/>
      <c r="I20" s="5"/>
      <c r="J20" s="5"/>
      <c r="K20" s="4"/>
      <c r="M20" s="3" t="s">
        <v>39</v>
      </c>
      <c r="N20" s="3"/>
      <c r="O20" s="3"/>
      <c r="P20" s="4">
        <f>MAX(P12:P19)</f>
        <v>7.8947368421052599E-2</v>
      </c>
    </row>
    <row r="21" spans="2:16" x14ac:dyDescent="0.2">
      <c r="B21" s="5"/>
      <c r="C21" s="5"/>
      <c r="D21" s="5"/>
      <c r="E21" s="5"/>
      <c r="F21" s="5"/>
      <c r="G21" s="5"/>
      <c r="H21" s="5"/>
      <c r="I21" s="5"/>
      <c r="J21" s="5"/>
      <c r="K21" s="4"/>
      <c r="M21" s="3" t="s">
        <v>49</v>
      </c>
      <c r="N21" s="3"/>
      <c r="O21" s="3"/>
      <c r="P21" s="3"/>
    </row>
    <row r="22" spans="2:16" x14ac:dyDescent="0.2">
      <c r="B22" s="5"/>
      <c r="C22" s="5"/>
      <c r="D22" s="5"/>
      <c r="E22" s="5"/>
      <c r="F22" s="5"/>
      <c r="G22" s="5"/>
      <c r="H22" s="5"/>
      <c r="I22" s="5"/>
      <c r="J22" s="5"/>
      <c r="K22" s="4"/>
      <c r="M22" s="3" t="s">
        <v>50</v>
      </c>
      <c r="N22" s="4">
        <f>B51</f>
        <v>0</v>
      </c>
      <c r="O22" s="4">
        <f>B65</f>
        <v>1.3157894736842105E-2</v>
      </c>
      <c r="P22" s="4">
        <f>ABS(N22-O22)</f>
        <v>1.3157894736842105E-2</v>
      </c>
    </row>
    <row r="23" spans="2:16" x14ac:dyDescent="0.2">
      <c r="B23" s="5"/>
      <c r="C23" s="5"/>
      <c r="D23" s="5"/>
      <c r="E23" s="5"/>
      <c r="F23" s="5"/>
      <c r="G23" s="5"/>
      <c r="H23" s="5"/>
      <c r="I23" s="5"/>
      <c r="J23" s="5"/>
      <c r="K23" s="4"/>
      <c r="M23" s="3" t="s">
        <v>51</v>
      </c>
      <c r="N23" s="4">
        <f>N22+B52+C51</f>
        <v>1.3157894736842105E-2</v>
      </c>
      <c r="O23" s="4">
        <f>O22+B66+C65</f>
        <v>1.3157894736842105E-2</v>
      </c>
      <c r="P23" s="4">
        <f t="shared" ref="P23:P36" si="4">ABS(N23-O23)</f>
        <v>0</v>
      </c>
    </row>
    <row r="24" spans="2:16" x14ac:dyDescent="0.2">
      <c r="B24" s="5"/>
      <c r="C24" s="5"/>
      <c r="D24" s="5"/>
      <c r="E24" s="5"/>
      <c r="F24" s="5"/>
      <c r="G24" s="5"/>
      <c r="H24" s="5"/>
      <c r="I24" s="5"/>
      <c r="J24" s="5"/>
      <c r="K24" s="4"/>
      <c r="M24" s="3" t="s">
        <v>52</v>
      </c>
      <c r="N24" s="4">
        <f>N23+B53+C52+D51</f>
        <v>3.9473684210526314E-2</v>
      </c>
      <c r="O24" s="4">
        <f>O23+B67+C66+D65</f>
        <v>1.3157894736842105E-2</v>
      </c>
      <c r="P24" s="4">
        <f t="shared" si="4"/>
        <v>2.6315789473684209E-2</v>
      </c>
    </row>
    <row r="25" spans="2:16" x14ac:dyDescent="0.2">
      <c r="B25" s="5"/>
      <c r="C25" s="5"/>
      <c r="D25" s="5"/>
      <c r="E25" s="5"/>
      <c r="F25" s="5"/>
      <c r="G25" s="5"/>
      <c r="H25" s="5"/>
      <c r="I25" s="5"/>
      <c r="J25" s="5"/>
      <c r="K25" s="4"/>
      <c r="M25" s="3" t="s">
        <v>53</v>
      </c>
      <c r="N25" s="4">
        <f>N24+B54+C53+D52+E51</f>
        <v>5.2631578947368418E-2</v>
      </c>
      <c r="O25" s="4">
        <f>O24+B68+C67+D66+E65</f>
        <v>6.5789473684210523E-2</v>
      </c>
      <c r="P25" s="4">
        <f t="shared" si="4"/>
        <v>1.3157894736842105E-2</v>
      </c>
    </row>
    <row r="26" spans="2:16" x14ac:dyDescent="0.2">
      <c r="B26" s="5"/>
      <c r="C26" s="5"/>
      <c r="D26" s="5"/>
      <c r="E26" s="5"/>
      <c r="F26" s="5"/>
      <c r="G26" s="5"/>
      <c r="H26" s="5"/>
      <c r="I26" s="5"/>
      <c r="J26" s="5"/>
      <c r="K26" s="4"/>
      <c r="M26" s="3" t="s">
        <v>54</v>
      </c>
      <c r="N26" s="4">
        <f>N25+B55+C54+D53+E52+F51</f>
        <v>0.10526315789473684</v>
      </c>
      <c r="O26" s="4">
        <f>O25+B69+C68+D67+E66+F65</f>
        <v>9.2105263157894732E-2</v>
      </c>
      <c r="P26" s="4">
        <f t="shared" si="4"/>
        <v>1.3157894736842105E-2</v>
      </c>
    </row>
    <row r="27" spans="2:16" x14ac:dyDescent="0.2">
      <c r="B27" s="5"/>
      <c r="C27" s="5"/>
      <c r="D27" s="5"/>
      <c r="E27" s="5"/>
      <c r="F27" s="5"/>
      <c r="G27" s="5"/>
      <c r="H27" s="5"/>
      <c r="I27" s="5"/>
      <c r="J27" s="5"/>
      <c r="K27" s="4"/>
      <c r="M27" s="3" t="s">
        <v>55</v>
      </c>
      <c r="N27" s="4">
        <f>N26+B56+C55+D54+E53+F52+G51</f>
        <v>0.23684210526315785</v>
      </c>
      <c r="O27" s="4">
        <f>O26+B70+C69+D68+E67+F66+G65</f>
        <v>0.17105263157894735</v>
      </c>
      <c r="P27" s="4">
        <f t="shared" si="4"/>
        <v>6.5789473684210509E-2</v>
      </c>
    </row>
    <row r="28" spans="2:16" x14ac:dyDescent="0.2">
      <c r="B28" s="5"/>
      <c r="C28" s="5"/>
      <c r="D28" s="5"/>
      <c r="E28" s="5"/>
      <c r="F28" s="5"/>
      <c r="G28" s="5"/>
      <c r="H28" s="5"/>
      <c r="I28" s="5"/>
      <c r="J28" s="5"/>
      <c r="K28" s="4"/>
      <c r="M28" s="3" t="s">
        <v>56</v>
      </c>
      <c r="N28" s="4">
        <f>N27+B57+C56+D55+E54+F53+G52+H51</f>
        <v>0.42105263157894729</v>
      </c>
      <c r="O28" s="4">
        <f>O27+B71+C70+D69+E68+F67+G66+H65</f>
        <v>0.44736842105263153</v>
      </c>
      <c r="P28" s="4">
        <f t="shared" si="4"/>
        <v>2.6315789473684237E-2</v>
      </c>
    </row>
    <row r="29" spans="2:16" x14ac:dyDescent="0.2">
      <c r="B29" s="5"/>
      <c r="C29" s="5"/>
      <c r="D29" s="5"/>
      <c r="E29" s="5"/>
      <c r="F29" s="5"/>
      <c r="G29" s="5"/>
      <c r="H29" s="5"/>
      <c r="I29" s="5"/>
      <c r="J29" s="5"/>
      <c r="K29" s="4"/>
      <c r="M29" s="3" t="s">
        <v>57</v>
      </c>
      <c r="N29" s="4">
        <f>N28+B58+C57+D56+E55+F54+G53+H52+I51</f>
        <v>0.72368421052631571</v>
      </c>
      <c r="O29" s="4">
        <f>O28+B72+C71+D70+E69+F68+G67+H66+I65</f>
        <v>0.75</v>
      </c>
      <c r="P29" s="4">
        <f t="shared" si="4"/>
        <v>2.6315789473684292E-2</v>
      </c>
    </row>
    <row r="30" spans="2:16" x14ac:dyDescent="0.2">
      <c r="B30" s="5"/>
      <c r="C30" s="5"/>
      <c r="D30" s="5"/>
      <c r="E30" s="5"/>
      <c r="F30" s="5"/>
      <c r="G30" s="5"/>
      <c r="H30" s="5"/>
      <c r="I30" s="5"/>
      <c r="J30" s="5"/>
      <c r="K30" s="4"/>
      <c r="M30" s="3" t="s">
        <v>58</v>
      </c>
      <c r="N30" s="4">
        <f>N29+C58+D57+E56+F55+G54+H53+I52</f>
        <v>0.9078947368421052</v>
      </c>
      <c r="O30" s="4">
        <f>O29+C72+D71+E70+F69+G68+H67+I66</f>
        <v>0.93421052631578949</v>
      </c>
      <c r="P30" s="4">
        <f t="shared" si="4"/>
        <v>2.6315789473684292E-2</v>
      </c>
    </row>
    <row r="31" spans="2:16" x14ac:dyDescent="0.2">
      <c r="B31" s="5"/>
      <c r="C31" s="5"/>
      <c r="D31" s="5"/>
      <c r="E31" s="5"/>
      <c r="F31" s="5"/>
      <c r="G31" s="5"/>
      <c r="H31" s="5"/>
      <c r="I31" s="5"/>
      <c r="J31" s="5"/>
      <c r="K31" s="4"/>
      <c r="M31" s="3" t="s">
        <v>59</v>
      </c>
      <c r="N31" s="4">
        <f>N30+D58+E57+F56+G55+H54+I53</f>
        <v>0.97368421052631582</v>
      </c>
      <c r="O31" s="4">
        <f>O30+D72+E71+F70+G69+H68+I67</f>
        <v>0.96052631578947378</v>
      </c>
      <c r="P31" s="4">
        <f t="shared" si="4"/>
        <v>1.3157894736842035E-2</v>
      </c>
    </row>
    <row r="32" spans="2:16" x14ac:dyDescent="0.2">
      <c r="B32" s="5"/>
      <c r="C32" s="5"/>
      <c r="D32" s="5"/>
      <c r="E32" s="5"/>
      <c r="F32" s="5"/>
      <c r="G32" s="5"/>
      <c r="H32" s="5"/>
      <c r="I32" s="5"/>
      <c r="J32" s="5"/>
      <c r="K32" s="4"/>
      <c r="M32" s="3" t="s">
        <v>60</v>
      </c>
      <c r="N32" s="4">
        <f>N31+E58+F57+G56+H55+I54</f>
        <v>0.98684210526315796</v>
      </c>
      <c r="O32" s="4">
        <f>O31+E72+F71+G70+H69+I68</f>
        <v>0.97368421052631593</v>
      </c>
      <c r="P32" s="4">
        <f t="shared" si="4"/>
        <v>1.3157894736842035E-2</v>
      </c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4"/>
      <c r="M33" s="3" t="s">
        <v>61</v>
      </c>
      <c r="N33" s="4">
        <f>N32+F58+G57+H56+I55</f>
        <v>0.98684210526315796</v>
      </c>
      <c r="O33" s="4">
        <f>O32+F72+G71+H70+I69</f>
        <v>1.0000000000000002</v>
      </c>
      <c r="P33" s="4">
        <f t="shared" si="4"/>
        <v>1.3157894736842257E-2</v>
      </c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4"/>
      <c r="M34" s="3" t="s">
        <v>62</v>
      </c>
      <c r="N34" s="4">
        <f>N33+G58+H57+I56</f>
        <v>0.98684210526315796</v>
      </c>
      <c r="O34" s="4">
        <f>O33+G72+H71+I70</f>
        <v>1.0000000000000002</v>
      </c>
      <c r="P34" s="4">
        <f t="shared" si="4"/>
        <v>1.3157894736842257E-2</v>
      </c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4"/>
      <c r="M35" s="3" t="s">
        <v>63</v>
      </c>
      <c r="N35" s="4">
        <f>N34+H58+I57</f>
        <v>0.98684210526315796</v>
      </c>
      <c r="O35" s="4">
        <f>O34+H72+I71</f>
        <v>1.0000000000000002</v>
      </c>
      <c r="P35" s="4">
        <f t="shared" si="4"/>
        <v>1.3157894736842257E-2</v>
      </c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4"/>
      <c r="M36" s="3" t="s">
        <v>64</v>
      </c>
      <c r="N36" s="4">
        <f>N35+I58</f>
        <v>1</v>
      </c>
      <c r="O36" s="4">
        <f>O35+I72</f>
        <v>1.0000000000000002</v>
      </c>
      <c r="P36" s="4">
        <f t="shared" si="4"/>
        <v>2.2204460492503131E-16</v>
      </c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4"/>
      <c r="M37" s="3" t="s">
        <v>39</v>
      </c>
      <c r="N37" s="3"/>
      <c r="O37" s="3"/>
      <c r="P37" s="5">
        <f>MAX(P22:P36)</f>
        <v>6.5789473684210509E-2</v>
      </c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4"/>
      <c r="M38" s="3" t="s">
        <v>65</v>
      </c>
      <c r="N38" s="3"/>
      <c r="O38" s="3"/>
      <c r="P38" s="3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4"/>
      <c r="M39" s="3" t="s">
        <v>66</v>
      </c>
      <c r="N39" s="4">
        <f>I51</f>
        <v>0</v>
      </c>
      <c r="O39" s="4">
        <f>I65</f>
        <v>1.3157894736842105E-2</v>
      </c>
      <c r="P39" s="4">
        <f>ABS(N39-O39)</f>
        <v>1.3157894736842105E-2</v>
      </c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4"/>
      <c r="M40" s="3" t="s">
        <v>67</v>
      </c>
      <c r="N40" s="4">
        <f>H51+I52+N39</f>
        <v>0</v>
      </c>
      <c r="O40" s="4">
        <f>O39+H65+I66</f>
        <v>1.3157894736842105E-2</v>
      </c>
      <c r="P40" s="4">
        <f t="shared" ref="P40:P53" si="5">ABS(N40-O40)</f>
        <v>1.3157894736842105E-2</v>
      </c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4"/>
      <c r="M41" s="3" t="s">
        <v>68</v>
      </c>
      <c r="N41" s="4">
        <f>G51+H52+I53+N40</f>
        <v>2.6315789473684209E-2</v>
      </c>
      <c r="O41" s="4">
        <f>O40+G65+H66+I67</f>
        <v>2.6315789473684209E-2</v>
      </c>
      <c r="P41" s="4">
        <f t="shared" si="5"/>
        <v>0</v>
      </c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4"/>
      <c r="M42" s="3" t="s">
        <v>69</v>
      </c>
      <c r="N42" s="4">
        <f>+F51+G52+H53+I54+N41</f>
        <v>6.5789473684210523E-2</v>
      </c>
      <c r="O42" s="4">
        <f>O41+F65+G66+H67+I68</f>
        <v>3.9473684210526314E-2</v>
      </c>
      <c r="P42" s="4">
        <f t="shared" si="5"/>
        <v>2.6315789473684209E-2</v>
      </c>
    </row>
    <row r="43" spans="2:16" x14ac:dyDescent="0.2">
      <c r="B43" s="5"/>
      <c r="C43" s="5"/>
      <c r="D43" s="5"/>
      <c r="E43" s="5"/>
      <c r="F43" s="5"/>
      <c r="G43" s="5"/>
      <c r="H43" s="5"/>
      <c r="I43" s="5"/>
      <c r="J43" s="5"/>
      <c r="K43" s="4"/>
      <c r="M43" s="3" t="s">
        <v>70</v>
      </c>
      <c r="N43" s="4">
        <f>E51+F52+G53+H54+I55+N42</f>
        <v>0.10526315789473684</v>
      </c>
      <c r="O43" s="4">
        <f>O42+E65+F66+G67+H68+I69</f>
        <v>0.11842105263157894</v>
      </c>
      <c r="P43" s="4">
        <f t="shared" si="5"/>
        <v>1.3157894736842105E-2</v>
      </c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4"/>
      <c r="M44" s="3" t="s">
        <v>71</v>
      </c>
      <c r="N44" s="4">
        <f>D51+E52+F53+G54+H55+I56+N43</f>
        <v>0.14473684210526316</v>
      </c>
      <c r="O44" s="4">
        <f>O43+D65+E66+F67+G68+H69+I70</f>
        <v>0.15789473684210525</v>
      </c>
      <c r="P44" s="4">
        <f t="shared" si="5"/>
        <v>1.3157894736842091E-2</v>
      </c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4"/>
      <c r="M45" s="3" t="s">
        <v>72</v>
      </c>
      <c r="N45" s="4">
        <f>C51+D52+E53+F54+G55+H56+I57+N44</f>
        <v>0.31578947368421051</v>
      </c>
      <c r="O45" s="4">
        <f>O44+C65+D66+E67+F68+G69+H70+I71</f>
        <v>0.23684210526315785</v>
      </c>
      <c r="P45" s="4">
        <f t="shared" si="5"/>
        <v>7.8947368421052655E-2</v>
      </c>
    </row>
    <row r="46" spans="2:16" x14ac:dyDescent="0.2">
      <c r="K46" s="4"/>
      <c r="M46" s="3" t="s">
        <v>73</v>
      </c>
      <c r="N46" s="4">
        <f>B51+C52+D53+E54+F55+G56+H57+I58+N45</f>
        <v>0.55263157894736836</v>
      </c>
      <c r="O46" s="4">
        <f>O45+B65+C66+D67+E68+F69+G70+H71+I72</f>
        <v>0.49999999999999994</v>
      </c>
      <c r="P46" s="4">
        <f t="shared" si="5"/>
        <v>5.2631578947368418E-2</v>
      </c>
    </row>
    <row r="47" spans="2:16" x14ac:dyDescent="0.2">
      <c r="K47" s="4"/>
      <c r="M47" s="3" t="s">
        <v>74</v>
      </c>
      <c r="N47" s="4">
        <f>B52+C53+D54+E55+F56+G57+H58+N46</f>
        <v>0.71052631578947367</v>
      </c>
      <c r="O47" s="4">
        <f>O46+B66+C67+D68+E69+F70+G71+H72</f>
        <v>0.71052631578947367</v>
      </c>
      <c r="P47" s="4">
        <f t="shared" si="5"/>
        <v>0</v>
      </c>
    </row>
    <row r="48" spans="2:16" x14ac:dyDescent="0.2">
      <c r="K48" s="4"/>
      <c r="M48" s="3" t="s">
        <v>75</v>
      </c>
      <c r="N48" s="4">
        <f>B53+C54+D55+E56+F57+G58+N47</f>
        <v>0.81578947368421051</v>
      </c>
      <c r="O48" s="4">
        <f>O47+B67+C68+D69+E70+F71+G72</f>
        <v>0.85526315789473684</v>
      </c>
      <c r="P48" s="4">
        <f t="shared" si="5"/>
        <v>3.9473684210526327E-2</v>
      </c>
    </row>
    <row r="49" spans="1:16" x14ac:dyDescent="0.2">
      <c r="A49" t="s">
        <v>87</v>
      </c>
      <c r="K49" s="4"/>
      <c r="M49" s="3" t="s">
        <v>76</v>
      </c>
      <c r="N49" s="4">
        <f>B54+C55+D56+E57+F58+N48</f>
        <v>0.93421052631578949</v>
      </c>
      <c r="O49" s="4">
        <f>O48+B68+C69+D70+E71+F72</f>
        <v>0.94736842105263164</v>
      </c>
      <c r="P49" s="4">
        <f t="shared" si="5"/>
        <v>1.3157894736842146E-2</v>
      </c>
    </row>
    <row r="50" spans="1:16" x14ac:dyDescent="0.2">
      <c r="A50" t="s">
        <v>6</v>
      </c>
      <c r="J50" t="s">
        <v>0</v>
      </c>
      <c r="K50" s="4"/>
      <c r="M50" s="3" t="s">
        <v>77</v>
      </c>
      <c r="N50" s="4">
        <f>B55+C56+D57+E58+N49</f>
        <v>0.98684210526315796</v>
      </c>
      <c r="O50" s="4">
        <f>O49+B69+C70+D71+E72</f>
        <v>1</v>
      </c>
      <c r="P50" s="4">
        <f t="shared" si="5"/>
        <v>1.3157894736842035E-2</v>
      </c>
    </row>
    <row r="51" spans="1:16" x14ac:dyDescent="0.2">
      <c r="A51" s="1" t="s">
        <v>7</v>
      </c>
      <c r="B51" s="4">
        <v>0</v>
      </c>
      <c r="C51" s="4">
        <v>1.3157894736842105E-2</v>
      </c>
      <c r="D51" s="4">
        <v>1.3157894736842105E-2</v>
      </c>
      <c r="E51" s="4">
        <v>1.3157894736842105E-2</v>
      </c>
      <c r="F51" s="4">
        <v>1.3157894736842105E-2</v>
      </c>
      <c r="G51" s="4">
        <v>1.3157894736842105E-2</v>
      </c>
      <c r="H51" s="4">
        <v>0</v>
      </c>
      <c r="I51" s="4">
        <v>0</v>
      </c>
      <c r="J51" s="4">
        <f>SUM(B51:I51)</f>
        <v>6.5789473684210523E-2</v>
      </c>
      <c r="K51" s="4"/>
      <c r="M51" s="3" t="s">
        <v>78</v>
      </c>
      <c r="N51" s="4">
        <f>B56+C57+D58+N50</f>
        <v>1</v>
      </c>
      <c r="O51" s="4">
        <f>O50+B70+C71</f>
        <v>1</v>
      </c>
      <c r="P51" s="4">
        <f t="shared" si="5"/>
        <v>0</v>
      </c>
    </row>
    <row r="52" spans="1:16" x14ac:dyDescent="0.2">
      <c r="A52" s="2" t="s">
        <v>8</v>
      </c>
      <c r="B52" s="4">
        <v>0</v>
      </c>
      <c r="C52" s="4">
        <v>1.3157894736842105E-2</v>
      </c>
      <c r="D52" s="4">
        <v>0</v>
      </c>
      <c r="E52" s="4">
        <v>0</v>
      </c>
      <c r="F52" s="4">
        <v>1.3157894736842105E-2</v>
      </c>
      <c r="G52" s="4">
        <v>1.3157894736842105E-2</v>
      </c>
      <c r="H52" s="4">
        <v>1.3157894736842105E-2</v>
      </c>
      <c r="I52" s="4">
        <v>0</v>
      </c>
      <c r="J52" s="4">
        <f t="shared" ref="J52:J58" si="6">SUM(B52:I52)</f>
        <v>5.2631578947368418E-2</v>
      </c>
      <c r="K52" s="4"/>
      <c r="M52" s="3" t="s">
        <v>79</v>
      </c>
      <c r="N52" s="4">
        <f>B57+C58+N51</f>
        <v>1</v>
      </c>
      <c r="O52" s="4">
        <f>O51+B71+C72</f>
        <v>1</v>
      </c>
      <c r="P52" s="4">
        <f t="shared" si="5"/>
        <v>0</v>
      </c>
    </row>
    <row r="53" spans="1:16" x14ac:dyDescent="0.2">
      <c r="A53" t="s">
        <v>9</v>
      </c>
      <c r="B53" s="4">
        <v>0</v>
      </c>
      <c r="C53" s="4">
        <v>0</v>
      </c>
      <c r="D53" s="4">
        <v>3.9473684210526314E-2</v>
      </c>
      <c r="E53" s="4">
        <v>5.2631578947368418E-2</v>
      </c>
      <c r="F53" s="4">
        <v>2.6315789473684209E-2</v>
      </c>
      <c r="G53" s="4">
        <v>1.3157894736842105E-2</v>
      </c>
      <c r="H53" s="4">
        <v>1.3157894736842105E-2</v>
      </c>
      <c r="I53" s="4">
        <v>0</v>
      </c>
      <c r="J53" s="4">
        <f t="shared" si="6"/>
        <v>0.14473684210526316</v>
      </c>
      <c r="K53" s="4"/>
      <c r="M53" s="3" t="s">
        <v>80</v>
      </c>
      <c r="N53" s="4">
        <f>B58+N52</f>
        <v>1</v>
      </c>
      <c r="O53" s="4">
        <f>O52+B72</f>
        <v>1</v>
      </c>
      <c r="P53" s="4">
        <f t="shared" si="5"/>
        <v>0</v>
      </c>
    </row>
    <row r="54" spans="1:16" x14ac:dyDescent="0.2">
      <c r="A54" t="s">
        <v>10</v>
      </c>
      <c r="B54" s="4">
        <v>0</v>
      </c>
      <c r="C54" s="4">
        <v>0</v>
      </c>
      <c r="D54" s="4">
        <v>5.2631578947368418E-2</v>
      </c>
      <c r="E54" s="4">
        <v>6.5789473684210523E-2</v>
      </c>
      <c r="F54" s="4">
        <v>0.10526315789473684</v>
      </c>
      <c r="G54" s="4">
        <v>0</v>
      </c>
      <c r="H54" s="4">
        <v>0</v>
      </c>
      <c r="I54" s="4">
        <v>0</v>
      </c>
      <c r="J54" s="4">
        <f t="shared" si="6"/>
        <v>0.22368421052631576</v>
      </c>
      <c r="K54" s="4"/>
      <c r="M54" s="3" t="s">
        <v>39</v>
      </c>
      <c r="N54" s="4"/>
      <c r="O54" s="4"/>
      <c r="P54" s="4">
        <f>MAX(P39:P53)</f>
        <v>7.8947368421052655E-2</v>
      </c>
    </row>
    <row r="55" spans="1:16" x14ac:dyDescent="0.2">
      <c r="A55" t="s">
        <v>11</v>
      </c>
      <c r="B55" s="4">
        <v>0</v>
      </c>
      <c r="C55" s="4">
        <v>0</v>
      </c>
      <c r="D55" s="4">
        <v>6.5789473684210523E-2</v>
      </c>
      <c r="E55" s="4">
        <v>9.2105263157894732E-2</v>
      </c>
      <c r="F55" s="4">
        <v>9.2105263157894732E-2</v>
      </c>
      <c r="G55" s="4">
        <v>0</v>
      </c>
      <c r="H55" s="4">
        <v>0</v>
      </c>
      <c r="I55" s="4">
        <v>0</v>
      </c>
      <c r="J55" s="4">
        <f t="shared" si="6"/>
        <v>0.25</v>
      </c>
      <c r="K55" s="4"/>
      <c r="M55" s="6"/>
    </row>
    <row r="56" spans="1:16" x14ac:dyDescent="0.2">
      <c r="A56" t="s">
        <v>12</v>
      </c>
      <c r="B56" s="4">
        <v>0</v>
      </c>
      <c r="C56" s="4">
        <v>1.3157894736842105E-2</v>
      </c>
      <c r="D56" s="4">
        <v>6.5789473684210523E-2</v>
      </c>
      <c r="E56" s="4">
        <v>3.9473684210526314E-2</v>
      </c>
      <c r="F56" s="4">
        <v>1.3157894736842105E-2</v>
      </c>
      <c r="G56" s="4">
        <v>1.3157894736842105E-2</v>
      </c>
      <c r="H56" s="4">
        <v>0</v>
      </c>
      <c r="I56" s="4">
        <v>0</v>
      </c>
      <c r="J56" s="4">
        <f t="shared" si="6"/>
        <v>0.14473684210526316</v>
      </c>
      <c r="K56" s="4"/>
      <c r="M56" s="6"/>
    </row>
    <row r="57" spans="1:16" x14ac:dyDescent="0.2">
      <c r="A57" t="s">
        <v>13</v>
      </c>
      <c r="B57" s="4">
        <v>0</v>
      </c>
      <c r="C57" s="4">
        <v>1.3157894736842105E-2</v>
      </c>
      <c r="D57" s="4">
        <v>3.9473684210526314E-2</v>
      </c>
      <c r="E57" s="4">
        <v>5.2631578947368418E-2</v>
      </c>
      <c r="F57" s="4">
        <v>0</v>
      </c>
      <c r="G57" s="4">
        <v>0</v>
      </c>
      <c r="H57" s="4">
        <v>0</v>
      </c>
      <c r="I57" s="4">
        <v>0</v>
      </c>
      <c r="J57" s="4">
        <f t="shared" si="6"/>
        <v>0.10526315789473684</v>
      </c>
      <c r="K57" s="4"/>
      <c r="M57" s="6" t="s">
        <v>19</v>
      </c>
      <c r="N57" t="s">
        <v>26</v>
      </c>
      <c r="O57" t="s">
        <v>27</v>
      </c>
      <c r="P57" t="s">
        <v>28</v>
      </c>
    </row>
    <row r="58" spans="1:16" x14ac:dyDescent="0.2">
      <c r="A58" t="s">
        <v>14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1.3157894736842105E-2</v>
      </c>
      <c r="J58" s="4">
        <f t="shared" si="6"/>
        <v>1.3157894736842105E-2</v>
      </c>
      <c r="K58" s="4"/>
      <c r="M58" s="6" t="s">
        <v>20</v>
      </c>
      <c r="N58" s="4">
        <f>SUM(B51:B57)+SUM(C51:C56)+SUM(D51:D55)+SUM(E51:E54)+SUM(F51:F53)+SUM(G51:G52)+H51</f>
        <v>0.42105263157894735</v>
      </c>
      <c r="O58" s="4">
        <f>SUM(B65:B71)+SUM(C65:C70)+SUM(D65:D69)+SUM(E65:E68)+SUM(F65:F67)+SUM(G65:G66)+SUM(H65)</f>
        <v>0.44736842105263158</v>
      </c>
      <c r="P58" s="4">
        <f>O58-N58</f>
        <v>2.6315789473684237E-2</v>
      </c>
    </row>
    <row r="59" spans="1:16" x14ac:dyDescent="0.2">
      <c r="A59" t="s">
        <v>15</v>
      </c>
      <c r="B59" s="4">
        <f>SUM(B51:B58)</f>
        <v>0</v>
      </c>
      <c r="C59" s="4">
        <f t="shared" ref="C59:I59" si="7">SUM(C51:C58)</f>
        <v>5.2631578947368418E-2</v>
      </c>
      <c r="D59" s="4">
        <f t="shared" si="7"/>
        <v>0.27631578947368418</v>
      </c>
      <c r="E59" s="4">
        <f t="shared" si="7"/>
        <v>0.31578947368421051</v>
      </c>
      <c r="F59" s="4">
        <f t="shared" si="7"/>
        <v>0.26315789473684209</v>
      </c>
      <c r="G59" s="4">
        <f t="shared" si="7"/>
        <v>5.2631578947368418E-2</v>
      </c>
      <c r="H59" s="4">
        <f t="shared" si="7"/>
        <v>2.6315789473684209E-2</v>
      </c>
      <c r="I59" s="4">
        <f t="shared" si="7"/>
        <v>1.3157894736842105E-2</v>
      </c>
      <c r="J59" s="4">
        <f>SUM(J51:J58)</f>
        <v>1</v>
      </c>
      <c r="K59" s="4">
        <f>SUM(B59:I59)</f>
        <v>0.99999999999999978</v>
      </c>
      <c r="M59" s="6" t="s">
        <v>21</v>
      </c>
      <c r="N59" s="4">
        <f>SUM(B51:E54)</f>
        <v>0.26315789473684209</v>
      </c>
      <c r="O59" s="4">
        <f>SUM(B65:E68)</f>
        <v>0.27631578947368418</v>
      </c>
      <c r="P59" s="4">
        <f t="shared" ref="P59:P63" si="8">O59-N59</f>
        <v>1.3157894736842091E-2</v>
      </c>
    </row>
    <row r="60" spans="1:16" x14ac:dyDescent="0.2">
      <c r="A60" t="s">
        <v>16</v>
      </c>
      <c r="B60" t="s">
        <v>14</v>
      </c>
      <c r="C60" t="s">
        <v>13</v>
      </c>
      <c r="D60" t="s">
        <v>12</v>
      </c>
      <c r="E60" t="s">
        <v>11</v>
      </c>
      <c r="F60" t="s">
        <v>10</v>
      </c>
      <c r="G60" t="s">
        <v>9</v>
      </c>
      <c r="H60" t="s">
        <v>17</v>
      </c>
      <c r="I60" t="s">
        <v>7</v>
      </c>
      <c r="K60" s="4"/>
      <c r="M60" s="6" t="s">
        <v>22</v>
      </c>
      <c r="N60" s="4">
        <f>B58+C57+D56+E55+F54+G53+H52+I51+E54+F55</f>
        <v>0.46052631578947362</v>
      </c>
      <c r="O60" s="4">
        <f>B72+C71+D70+E69+F68+G67+H66+I65+E68+F69</f>
        <v>0.51315789473684204</v>
      </c>
      <c r="P60" s="4">
        <f t="shared" si="8"/>
        <v>5.2631578947368418E-2</v>
      </c>
    </row>
    <row r="61" spans="1:16" x14ac:dyDescent="0.2">
      <c r="M61" s="6" t="s">
        <v>23</v>
      </c>
      <c r="N61" s="4">
        <f>SUM(E54:F55)</f>
        <v>0.35526315789473684</v>
      </c>
      <c r="O61" s="4">
        <f>SUM(E68:F69)</f>
        <v>0.42105263157894735</v>
      </c>
      <c r="P61" s="4">
        <f t="shared" si="8"/>
        <v>6.5789473684210509E-2</v>
      </c>
    </row>
    <row r="62" spans="1:16" x14ac:dyDescent="0.2">
      <c r="M62" s="6" t="s">
        <v>24</v>
      </c>
      <c r="N62" s="4">
        <f>SUM(C58:I58)+SUM(D57:I57)+SUM(E56:I56)+SUM(F55:I55)+SUM(G54:I54)+SUM(H53:I53)+I52</f>
        <v>0.27631578947368418</v>
      </c>
      <c r="O62" s="4">
        <f>SUM(C72:I72)+SUM(D71:I71)+SUM(E70:I70)+SUM(F69:I69)+SUM(G68:I68)+SUM(H67:I67)+I66</f>
        <v>0.24999999999999994</v>
      </c>
      <c r="P62" s="4">
        <f t="shared" si="8"/>
        <v>-2.6315789473684237E-2</v>
      </c>
    </row>
    <row r="63" spans="1:16" x14ac:dyDescent="0.2">
      <c r="A63" t="s">
        <v>88</v>
      </c>
      <c r="B63" s="6"/>
      <c r="C63" s="6"/>
      <c r="D63" s="6"/>
      <c r="E63" s="6"/>
      <c r="F63" s="6"/>
      <c r="G63" s="6"/>
      <c r="H63" s="6"/>
      <c r="I63" s="6"/>
      <c r="J63" s="6"/>
      <c r="K63" s="4"/>
      <c r="M63" s="6" t="s">
        <v>25</v>
      </c>
      <c r="N63" s="4">
        <f>SUM(F55:I58)</f>
        <v>0.13157894736842105</v>
      </c>
      <c r="O63" s="4">
        <f>SUM(F69:I72)</f>
        <v>0.13157894736842105</v>
      </c>
      <c r="P63" s="4">
        <f t="shared" si="8"/>
        <v>0</v>
      </c>
    </row>
    <row r="64" spans="1:16" x14ac:dyDescent="0.2">
      <c r="A64" t="s">
        <v>6</v>
      </c>
      <c r="B64" s="6"/>
      <c r="C64" s="6"/>
      <c r="D64" s="6"/>
      <c r="E64" s="6"/>
      <c r="F64" s="6"/>
      <c r="G64" s="6"/>
      <c r="H64" s="6"/>
      <c r="I64" s="6"/>
      <c r="J64" s="6" t="s">
        <v>0</v>
      </c>
      <c r="K64" s="4"/>
    </row>
    <row r="65" spans="1:11" x14ac:dyDescent="0.2">
      <c r="A65" s="1" t="s">
        <v>7</v>
      </c>
      <c r="B65" s="4">
        <v>1.3157894736842105E-2</v>
      </c>
      <c r="C65" s="4">
        <v>0</v>
      </c>
      <c r="D65" s="4">
        <v>0</v>
      </c>
      <c r="E65" s="4">
        <v>3.9473684210526314E-2</v>
      </c>
      <c r="F65" s="4">
        <v>0</v>
      </c>
      <c r="G65" s="4">
        <v>1.3157894736842105E-2</v>
      </c>
      <c r="H65" s="4">
        <v>0</v>
      </c>
      <c r="I65" s="4">
        <v>1.3157894736842105E-2</v>
      </c>
      <c r="J65" s="4">
        <f>SUM(B65:I65)</f>
        <v>7.8947368421052627E-2</v>
      </c>
      <c r="K65" s="4"/>
    </row>
    <row r="66" spans="1:11" x14ac:dyDescent="0.2">
      <c r="A66" s="2" t="s">
        <v>8</v>
      </c>
      <c r="B66" s="4">
        <v>0</v>
      </c>
      <c r="C66" s="4">
        <v>0</v>
      </c>
      <c r="D66" s="4">
        <v>1.3157894736842105E-2</v>
      </c>
      <c r="E66" s="4">
        <v>0</v>
      </c>
      <c r="F66" s="4">
        <v>1.3157894736842105E-2</v>
      </c>
      <c r="G66" s="4">
        <v>0</v>
      </c>
      <c r="H66" s="4">
        <v>0</v>
      </c>
      <c r="I66" s="4">
        <v>0</v>
      </c>
      <c r="J66" s="4">
        <f t="shared" ref="J66:J72" si="9">SUM(B66:I66)</f>
        <v>2.6315789473684209E-2</v>
      </c>
      <c r="K66" s="4"/>
    </row>
    <row r="67" spans="1:11" x14ac:dyDescent="0.2">
      <c r="A67" t="s">
        <v>9</v>
      </c>
      <c r="B67" s="4">
        <v>0</v>
      </c>
      <c r="C67" s="4">
        <v>0</v>
      </c>
      <c r="D67" s="4">
        <v>2.6315789473684209E-2</v>
      </c>
      <c r="E67" s="4">
        <v>2.6315789473684209E-2</v>
      </c>
      <c r="F67" s="4">
        <v>2.6315789473684209E-2</v>
      </c>
      <c r="G67" s="4">
        <v>1.3157894736842105E-2</v>
      </c>
      <c r="H67" s="4">
        <v>1.3157894736842105E-2</v>
      </c>
      <c r="I67" s="4">
        <v>0</v>
      </c>
      <c r="J67" s="4">
        <f t="shared" si="9"/>
        <v>0.10526315789473684</v>
      </c>
      <c r="K67" s="4"/>
    </row>
    <row r="68" spans="1:11" x14ac:dyDescent="0.2">
      <c r="A68" t="s">
        <v>10</v>
      </c>
      <c r="B68" s="4">
        <v>0</v>
      </c>
      <c r="C68" s="4">
        <v>0</v>
      </c>
      <c r="D68" s="4">
        <v>2.6315789473684209E-2</v>
      </c>
      <c r="E68" s="4">
        <v>0.13157894736842105</v>
      </c>
      <c r="F68" s="4">
        <v>2.6315789473684209E-2</v>
      </c>
      <c r="G68" s="4">
        <v>1.3157894736842105E-2</v>
      </c>
      <c r="H68" s="4">
        <v>0</v>
      </c>
      <c r="I68" s="4">
        <v>0</v>
      </c>
      <c r="J68" s="4">
        <f t="shared" si="9"/>
        <v>0.19736842105263158</v>
      </c>
      <c r="K68" s="4"/>
    </row>
    <row r="69" spans="1:11" x14ac:dyDescent="0.2">
      <c r="A69" t="s">
        <v>11</v>
      </c>
      <c r="B69" s="4">
        <v>0</v>
      </c>
      <c r="C69" s="4">
        <v>0</v>
      </c>
      <c r="D69" s="4">
        <v>0.11842105263157894</v>
      </c>
      <c r="E69" s="4">
        <v>0.18421052631578946</v>
      </c>
      <c r="F69" s="4">
        <v>7.8947368421052627E-2</v>
      </c>
      <c r="G69" s="4">
        <v>1.3157894736842105E-2</v>
      </c>
      <c r="H69" s="4">
        <v>0</v>
      </c>
      <c r="I69" s="4">
        <v>1.3157894736842105E-2</v>
      </c>
      <c r="J69" s="4">
        <f t="shared" si="9"/>
        <v>0.4078947368421052</v>
      </c>
      <c r="K69" s="4"/>
    </row>
    <row r="70" spans="1:11" x14ac:dyDescent="0.2">
      <c r="A70" t="s">
        <v>12</v>
      </c>
      <c r="B70" s="4">
        <v>0</v>
      </c>
      <c r="C70" s="4">
        <v>0</v>
      </c>
      <c r="D70" s="4">
        <v>6.5789473684210523E-2</v>
      </c>
      <c r="E70" s="4">
        <v>2.6315789473684209E-2</v>
      </c>
      <c r="F70" s="4">
        <v>0</v>
      </c>
      <c r="G70" s="4">
        <v>1.3157894736842105E-2</v>
      </c>
      <c r="H70" s="4">
        <v>0</v>
      </c>
      <c r="I70" s="4">
        <v>0</v>
      </c>
      <c r="J70" s="4">
        <f t="shared" si="9"/>
        <v>0.10526315789473684</v>
      </c>
      <c r="K70" s="4"/>
    </row>
    <row r="71" spans="1:11" x14ac:dyDescent="0.2">
      <c r="A71" t="s">
        <v>13</v>
      </c>
      <c r="B71" s="4">
        <v>0</v>
      </c>
      <c r="C71" s="4">
        <v>0</v>
      </c>
      <c r="D71" s="4">
        <v>5.2631578947368418E-2</v>
      </c>
      <c r="E71" s="4">
        <v>1.3157894736842105E-2</v>
      </c>
      <c r="F71" s="4">
        <v>0</v>
      </c>
      <c r="G71" s="4">
        <v>0</v>
      </c>
      <c r="H71" s="4">
        <v>0</v>
      </c>
      <c r="I71" s="4">
        <v>0</v>
      </c>
      <c r="J71" s="4">
        <f t="shared" si="9"/>
        <v>6.5789473684210523E-2</v>
      </c>
      <c r="K71" s="4"/>
    </row>
    <row r="72" spans="1:11" x14ac:dyDescent="0.2">
      <c r="A72" t="s">
        <v>14</v>
      </c>
      <c r="B72" s="4">
        <v>0</v>
      </c>
      <c r="C72" s="4">
        <v>0</v>
      </c>
      <c r="D72" s="4">
        <v>0</v>
      </c>
      <c r="E72" s="4">
        <v>0</v>
      </c>
      <c r="F72" s="4">
        <v>1.3157894736842105E-2</v>
      </c>
      <c r="G72" s="4">
        <v>0</v>
      </c>
      <c r="H72" s="4">
        <v>0</v>
      </c>
      <c r="I72" s="4">
        <v>0</v>
      </c>
      <c r="J72" s="4">
        <f t="shared" si="9"/>
        <v>1.3157894736842105E-2</v>
      </c>
    </row>
    <row r="73" spans="1:11" x14ac:dyDescent="0.2">
      <c r="A73" t="s">
        <v>15</v>
      </c>
      <c r="B73" s="4">
        <f>SUM(B65:B72)</f>
        <v>1.3157894736842105E-2</v>
      </c>
      <c r="C73" s="4">
        <f t="shared" ref="C73:I73" si="10">SUM(C65:C72)</f>
        <v>0</v>
      </c>
      <c r="D73" s="4">
        <f t="shared" si="10"/>
        <v>0.30263157894736842</v>
      </c>
      <c r="E73" s="4">
        <f t="shared" si="10"/>
        <v>0.42105263157894729</v>
      </c>
      <c r="F73" s="4">
        <f t="shared" si="10"/>
        <v>0.15789473684210525</v>
      </c>
      <c r="G73" s="4">
        <f t="shared" si="10"/>
        <v>6.5789473684210523E-2</v>
      </c>
      <c r="H73" s="4">
        <f t="shared" si="10"/>
        <v>1.3157894736842105E-2</v>
      </c>
      <c r="I73" s="4">
        <f t="shared" si="10"/>
        <v>2.6315789473684209E-2</v>
      </c>
      <c r="J73" s="4">
        <f>SUM(J65:J72)</f>
        <v>0.99999999999999989</v>
      </c>
    </row>
    <row r="74" spans="1:11" x14ac:dyDescent="0.2">
      <c r="A74" t="s">
        <v>16</v>
      </c>
      <c r="B74" t="s">
        <v>14</v>
      </c>
      <c r="C74" t="s">
        <v>13</v>
      </c>
      <c r="D74" t="s">
        <v>12</v>
      </c>
      <c r="E74" t="s">
        <v>11</v>
      </c>
      <c r="F74" t="s">
        <v>10</v>
      </c>
      <c r="G74" t="s">
        <v>9</v>
      </c>
      <c r="H74" t="s">
        <v>17</v>
      </c>
      <c r="I74" t="s">
        <v>7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opLeftCell="E37" workbookViewId="0">
      <selection activeCell="O66" sqref="O66"/>
    </sheetView>
  </sheetViews>
  <sheetFormatPr defaultColWidth="10.625" defaultRowHeight="12.75" x14ac:dyDescent="0.2"/>
  <sheetData>
    <row r="1" spans="2:16" x14ac:dyDescent="0.2">
      <c r="B1" s="5"/>
      <c r="C1" s="5"/>
      <c r="D1" s="5"/>
      <c r="E1" s="5"/>
      <c r="G1" t="s">
        <v>1</v>
      </c>
      <c r="K1" s="4"/>
      <c r="M1" s="3" t="s">
        <v>29</v>
      </c>
      <c r="N1" s="3" t="s">
        <v>26</v>
      </c>
      <c r="O1" s="3" t="s">
        <v>27</v>
      </c>
      <c r="P1" s="3" t="s">
        <v>30</v>
      </c>
    </row>
    <row r="2" spans="2:16" x14ac:dyDescent="0.2">
      <c r="B2" s="5"/>
      <c r="C2" s="5"/>
      <c r="D2" s="5"/>
      <c r="E2" s="5"/>
      <c r="G2" t="s">
        <v>2</v>
      </c>
      <c r="H2" t="s">
        <v>3</v>
      </c>
      <c r="I2" t="s">
        <v>4</v>
      </c>
      <c r="K2" s="4"/>
      <c r="M2" s="3" t="s">
        <v>31</v>
      </c>
      <c r="N2" s="4">
        <f>B59</f>
        <v>1.2500000000000001E-2</v>
      </c>
      <c r="O2" s="4">
        <f>B73</f>
        <v>1.2500000000000001E-2</v>
      </c>
      <c r="P2" s="4">
        <f>ABS(N2-O2)</f>
        <v>0</v>
      </c>
    </row>
    <row r="3" spans="2:16" x14ac:dyDescent="0.2">
      <c r="B3" s="5"/>
      <c r="C3" s="5"/>
      <c r="D3" s="5"/>
      <c r="E3" s="5"/>
      <c r="G3">
        <v>0.1</v>
      </c>
      <c r="H3">
        <v>1.22</v>
      </c>
      <c r="I3">
        <f>SQRT((G8+G9)/(G8*G9))</f>
        <v>0.15811388300841897</v>
      </c>
      <c r="J3">
        <f>PRODUCT(I3, H3)</f>
        <v>0.19289893727027113</v>
      </c>
      <c r="K3" s="4"/>
      <c r="M3" s="3" t="s">
        <v>32</v>
      </c>
      <c r="N3" s="4">
        <f xml:space="preserve"> N2+C59</f>
        <v>8.7500000000000008E-2</v>
      </c>
      <c r="O3" s="4">
        <f xml:space="preserve"> O2+C73</f>
        <v>0.1125</v>
      </c>
      <c r="P3" s="4">
        <f t="shared" ref="P3:P9" si="0">ABS(N3-O3)</f>
        <v>2.4999999999999994E-2</v>
      </c>
    </row>
    <row r="4" spans="2:16" x14ac:dyDescent="0.2">
      <c r="B4" s="5"/>
      <c r="C4" s="5"/>
      <c r="D4" s="5"/>
      <c r="E4" s="5"/>
      <c r="G4">
        <v>0.05</v>
      </c>
      <c r="H4">
        <v>1.36</v>
      </c>
      <c r="J4">
        <f>I3*H4</f>
        <v>0.21503488089144981</v>
      </c>
      <c r="K4" s="4"/>
      <c r="M4" s="3" t="s">
        <v>33</v>
      </c>
      <c r="N4" s="4">
        <f>N3+D59</f>
        <v>0.33750000000000002</v>
      </c>
      <c r="O4" s="4">
        <f>O3+D73</f>
        <v>0.33750000000000002</v>
      </c>
      <c r="P4" s="4">
        <f t="shared" si="0"/>
        <v>0</v>
      </c>
    </row>
    <row r="5" spans="2:16" x14ac:dyDescent="0.2">
      <c r="B5" s="5"/>
      <c r="C5" s="5"/>
      <c r="D5" s="5"/>
      <c r="E5" s="5"/>
      <c r="G5">
        <v>0.01</v>
      </c>
      <c r="H5">
        <v>1.63</v>
      </c>
      <c r="J5">
        <f>I3*H5</f>
        <v>0.25772562930372289</v>
      </c>
      <c r="K5" s="4"/>
      <c r="M5" s="3" t="s">
        <v>34</v>
      </c>
      <c r="N5" s="4">
        <f>N4+E59</f>
        <v>0.6875</v>
      </c>
      <c r="O5" s="4">
        <f>O4+E73</f>
        <v>0.78750000000000009</v>
      </c>
      <c r="P5" s="4">
        <f t="shared" si="0"/>
        <v>0.10000000000000009</v>
      </c>
    </row>
    <row r="6" spans="2:16" x14ac:dyDescent="0.2">
      <c r="B6" s="5"/>
      <c r="C6" s="5"/>
      <c r="D6" s="5"/>
      <c r="E6" s="5"/>
      <c r="G6" t="s">
        <v>18</v>
      </c>
      <c r="J6" s="4">
        <f>MAX(P10,P20,P37)</f>
        <v>0.12499999999999994</v>
      </c>
      <c r="K6" s="4"/>
      <c r="M6" s="3" t="s">
        <v>35</v>
      </c>
      <c r="N6" s="4">
        <f>N5+F59</f>
        <v>0.85000000000000009</v>
      </c>
      <c r="O6" s="4">
        <f>O5+F73</f>
        <v>0.93750000000000011</v>
      </c>
      <c r="P6" s="4">
        <f t="shared" si="0"/>
        <v>8.7500000000000022E-2</v>
      </c>
    </row>
    <row r="7" spans="2:16" x14ac:dyDescent="0.2">
      <c r="B7" s="5"/>
      <c r="C7" s="5"/>
      <c r="D7" s="5"/>
      <c r="E7" s="5"/>
      <c r="G7" t="s">
        <v>5</v>
      </c>
      <c r="K7" s="4"/>
      <c r="M7" s="3" t="s">
        <v>36</v>
      </c>
      <c r="N7" s="4">
        <f>N6+G59</f>
        <v>0.91250000000000009</v>
      </c>
      <c r="O7" s="4">
        <f>O6+G73</f>
        <v>0.97500000000000009</v>
      </c>
      <c r="P7" s="4">
        <f t="shared" si="0"/>
        <v>6.25E-2</v>
      </c>
    </row>
    <row r="8" spans="2:16" x14ac:dyDescent="0.2">
      <c r="B8" s="5"/>
      <c r="C8" s="5"/>
      <c r="D8" s="5"/>
      <c r="E8" s="5"/>
      <c r="F8" t="s">
        <v>83</v>
      </c>
      <c r="G8">
        <v>80</v>
      </c>
      <c r="K8" s="4"/>
      <c r="M8" s="3" t="s">
        <v>37</v>
      </c>
      <c r="N8" s="4">
        <f>N7+H59</f>
        <v>0.95000000000000007</v>
      </c>
      <c r="O8" s="4">
        <f>O7+H73</f>
        <v>1</v>
      </c>
      <c r="P8" s="4">
        <f t="shared" si="0"/>
        <v>4.9999999999999933E-2</v>
      </c>
    </row>
    <row r="9" spans="2:16" x14ac:dyDescent="0.2">
      <c r="B9" s="5"/>
      <c r="C9" s="5"/>
      <c r="D9" s="5"/>
      <c r="E9" s="5"/>
      <c r="F9" t="s">
        <v>84</v>
      </c>
      <c r="G9">
        <v>80</v>
      </c>
      <c r="K9" s="4"/>
      <c r="M9" s="3" t="s">
        <v>38</v>
      </c>
      <c r="N9" s="4">
        <f>N8+I59</f>
        <v>1</v>
      </c>
      <c r="O9" s="4">
        <f>O8+I73</f>
        <v>1</v>
      </c>
      <c r="P9" s="4">
        <f t="shared" si="0"/>
        <v>0</v>
      </c>
    </row>
    <row r="10" spans="2:16" x14ac:dyDescent="0.2">
      <c r="B10" s="5"/>
      <c r="C10" s="5"/>
      <c r="D10" s="5"/>
      <c r="E10" s="5"/>
      <c r="K10" s="4"/>
      <c r="M10" s="3" t="s">
        <v>39</v>
      </c>
      <c r="N10" s="3"/>
      <c r="O10" s="4"/>
      <c r="P10" s="4">
        <f>MAX(P2:P9)</f>
        <v>0.10000000000000009</v>
      </c>
    </row>
    <row r="11" spans="2:16" x14ac:dyDescent="0.2">
      <c r="B11" s="5"/>
      <c r="C11" s="5"/>
      <c r="D11" s="5"/>
      <c r="E11" s="5"/>
      <c r="F11" s="5"/>
      <c r="G11" s="5"/>
      <c r="H11" s="5"/>
      <c r="I11" s="5"/>
      <c r="J11" s="5"/>
      <c r="K11" s="4"/>
      <c r="M11" s="3" t="s">
        <v>40</v>
      </c>
      <c r="N11" s="3"/>
      <c r="O11" s="3"/>
      <c r="P11" s="3"/>
    </row>
    <row r="12" spans="2:16" x14ac:dyDescent="0.2">
      <c r="B12" s="5"/>
      <c r="C12" s="5"/>
      <c r="D12" s="5"/>
      <c r="E12" s="5"/>
      <c r="F12" s="5"/>
      <c r="G12" s="5"/>
      <c r="H12" s="5"/>
      <c r="I12" s="5"/>
      <c r="J12" s="5"/>
      <c r="K12" s="4"/>
      <c r="M12" s="3" t="s">
        <v>41</v>
      </c>
      <c r="N12" s="4">
        <f>J51</f>
        <v>7.5000000000000011E-2</v>
      </c>
      <c r="O12" s="4">
        <f>J65</f>
        <v>0.1125</v>
      </c>
      <c r="P12" s="4">
        <f>ABS(N12-O12)</f>
        <v>3.7499999999999992E-2</v>
      </c>
    </row>
    <row r="13" spans="2:16" x14ac:dyDescent="0.2">
      <c r="B13" s="5"/>
      <c r="C13" s="5"/>
      <c r="D13" s="5"/>
      <c r="E13" s="5"/>
      <c r="F13" s="5"/>
      <c r="G13" s="5"/>
      <c r="H13" s="5"/>
      <c r="I13" s="5"/>
      <c r="J13" s="5"/>
      <c r="K13" s="4"/>
      <c r="M13" s="3" t="s">
        <v>42</v>
      </c>
      <c r="N13" s="4">
        <f t="shared" ref="N13:N19" si="1">N12+J52</f>
        <v>0.16250000000000001</v>
      </c>
      <c r="O13" s="4">
        <f t="shared" ref="O13:O19" si="2">O12+J66</f>
        <v>0.17499999999999999</v>
      </c>
      <c r="P13" s="4">
        <f t="shared" ref="P13:P19" si="3">ABS(N13-O13)</f>
        <v>1.2499999999999983E-2</v>
      </c>
    </row>
    <row r="14" spans="2:16" x14ac:dyDescent="0.2">
      <c r="B14" s="5"/>
      <c r="C14" s="5"/>
      <c r="D14" s="5"/>
      <c r="E14" s="5"/>
      <c r="F14" s="5"/>
      <c r="G14" s="5"/>
      <c r="H14" s="5"/>
      <c r="I14" s="5"/>
      <c r="J14" s="5"/>
      <c r="K14" s="4"/>
      <c r="M14" s="3" t="s">
        <v>43</v>
      </c>
      <c r="N14" s="4">
        <f t="shared" si="1"/>
        <v>0.3125</v>
      </c>
      <c r="O14" s="4">
        <f t="shared" si="2"/>
        <v>0.3</v>
      </c>
      <c r="P14" s="4">
        <f t="shared" si="3"/>
        <v>1.2500000000000011E-2</v>
      </c>
    </row>
    <row r="15" spans="2:16" x14ac:dyDescent="0.2">
      <c r="B15" s="5"/>
      <c r="C15" s="5"/>
      <c r="D15" s="5"/>
      <c r="E15" s="5"/>
      <c r="F15" s="5"/>
      <c r="G15" s="5"/>
      <c r="H15" s="5"/>
      <c r="I15" s="5"/>
      <c r="J15" s="5"/>
      <c r="K15" s="4"/>
      <c r="M15" s="3" t="s">
        <v>44</v>
      </c>
      <c r="N15" s="4">
        <f t="shared" si="1"/>
        <v>0.47500000000000003</v>
      </c>
      <c r="O15" s="4">
        <f t="shared" si="2"/>
        <v>0.47499999999999998</v>
      </c>
      <c r="P15" s="4">
        <f t="shared" si="3"/>
        <v>5.5511151231257827E-17</v>
      </c>
    </row>
    <row r="16" spans="2:16" x14ac:dyDescent="0.2">
      <c r="B16" s="5"/>
      <c r="C16" s="5"/>
      <c r="D16" s="5"/>
      <c r="E16" s="5"/>
      <c r="F16" s="5"/>
      <c r="G16" s="5"/>
      <c r="H16" s="5"/>
      <c r="I16" s="5"/>
      <c r="J16" s="5"/>
      <c r="K16" s="4"/>
      <c r="M16" s="3" t="s">
        <v>45</v>
      </c>
      <c r="N16" s="4">
        <f t="shared" si="1"/>
        <v>0.76250000000000007</v>
      </c>
      <c r="O16" s="4">
        <f t="shared" si="2"/>
        <v>0.8</v>
      </c>
      <c r="P16" s="4">
        <f t="shared" si="3"/>
        <v>3.7499999999999978E-2</v>
      </c>
    </row>
    <row r="17" spans="2:16" x14ac:dyDescent="0.2">
      <c r="B17" s="5"/>
      <c r="C17" s="5"/>
      <c r="D17" s="5"/>
      <c r="E17" s="5"/>
      <c r="F17" s="5"/>
      <c r="G17" s="5"/>
      <c r="H17" s="5"/>
      <c r="I17" s="5"/>
      <c r="J17" s="5"/>
      <c r="K17" s="4"/>
      <c r="M17" s="3" t="s">
        <v>46</v>
      </c>
      <c r="N17" s="4">
        <f t="shared" si="1"/>
        <v>0.95000000000000007</v>
      </c>
      <c r="O17" s="4">
        <f t="shared" si="2"/>
        <v>0.92500000000000004</v>
      </c>
      <c r="P17" s="4">
        <f t="shared" si="3"/>
        <v>2.5000000000000022E-2</v>
      </c>
    </row>
    <row r="18" spans="2:16" x14ac:dyDescent="0.2">
      <c r="B18" s="5"/>
      <c r="C18" s="5"/>
      <c r="D18" s="5"/>
      <c r="E18" s="5"/>
      <c r="F18" s="5"/>
      <c r="G18" s="5"/>
      <c r="H18" s="5"/>
      <c r="I18" s="5"/>
      <c r="J18" s="5"/>
      <c r="K18" s="4"/>
      <c r="M18" s="3" t="s">
        <v>47</v>
      </c>
      <c r="N18" s="4">
        <f t="shared" si="1"/>
        <v>0.98750000000000004</v>
      </c>
      <c r="O18" s="4">
        <f t="shared" si="2"/>
        <v>0.97500000000000009</v>
      </c>
      <c r="P18" s="4">
        <f t="shared" si="3"/>
        <v>1.2499999999999956E-2</v>
      </c>
    </row>
    <row r="19" spans="2:16" x14ac:dyDescent="0.2">
      <c r="B19" s="5"/>
      <c r="C19" s="5"/>
      <c r="D19" s="5"/>
      <c r="E19" s="5"/>
      <c r="F19" s="5"/>
      <c r="G19" s="5"/>
      <c r="H19" s="5"/>
      <c r="I19" s="5"/>
      <c r="J19" s="5"/>
      <c r="K19" s="4"/>
      <c r="M19" s="3" t="s">
        <v>48</v>
      </c>
      <c r="N19" s="4">
        <f t="shared" si="1"/>
        <v>1</v>
      </c>
      <c r="O19" s="4">
        <f t="shared" si="2"/>
        <v>1</v>
      </c>
      <c r="P19" s="4">
        <f t="shared" si="3"/>
        <v>0</v>
      </c>
    </row>
    <row r="20" spans="2:16" x14ac:dyDescent="0.2">
      <c r="B20" s="5"/>
      <c r="C20" s="5"/>
      <c r="D20" s="5"/>
      <c r="E20" s="5"/>
      <c r="F20" s="5"/>
      <c r="G20" s="5"/>
      <c r="H20" s="5"/>
      <c r="I20" s="5"/>
      <c r="J20" s="5"/>
      <c r="K20" s="4"/>
      <c r="M20" s="3" t="s">
        <v>39</v>
      </c>
      <c r="N20" s="3"/>
      <c r="O20" s="3"/>
      <c r="P20" s="4">
        <f>MAX(P12:P19)</f>
        <v>3.7499999999999992E-2</v>
      </c>
    </row>
    <row r="21" spans="2:16" x14ac:dyDescent="0.2">
      <c r="B21" s="5"/>
      <c r="C21" s="5"/>
      <c r="D21" s="5"/>
      <c r="E21" s="5"/>
      <c r="F21" s="5"/>
      <c r="G21" s="5"/>
      <c r="H21" s="5"/>
      <c r="I21" s="5"/>
      <c r="J21" s="5"/>
      <c r="K21" s="4"/>
      <c r="M21" s="3" t="s">
        <v>49</v>
      </c>
      <c r="N21" s="3"/>
      <c r="O21" s="3"/>
      <c r="P21" s="3"/>
    </row>
    <row r="22" spans="2:16" x14ac:dyDescent="0.2">
      <c r="B22" s="5"/>
      <c r="C22" s="5"/>
      <c r="D22" s="5"/>
      <c r="E22" s="5"/>
      <c r="F22" s="5"/>
      <c r="G22" s="5"/>
      <c r="H22" s="5"/>
      <c r="I22" s="5"/>
      <c r="J22" s="5"/>
      <c r="K22" s="4"/>
      <c r="M22" s="3" t="s">
        <v>50</v>
      </c>
      <c r="N22" s="4">
        <f>B51</f>
        <v>0</v>
      </c>
      <c r="O22" s="4">
        <f>B65</f>
        <v>0</v>
      </c>
      <c r="P22" s="4">
        <f>ABS(N22-O22)</f>
        <v>0</v>
      </c>
    </row>
    <row r="23" spans="2:16" x14ac:dyDescent="0.2">
      <c r="B23" s="5"/>
      <c r="C23" s="5"/>
      <c r="D23" s="5"/>
      <c r="E23" s="5"/>
      <c r="F23" s="5"/>
      <c r="G23" s="5"/>
      <c r="H23" s="5"/>
      <c r="I23" s="5"/>
      <c r="J23" s="5"/>
      <c r="K23" s="4"/>
      <c r="M23" s="3" t="s">
        <v>51</v>
      </c>
      <c r="N23" s="4">
        <f>N22+B52+C51</f>
        <v>1.2500000000000001E-2</v>
      </c>
      <c r="O23" s="4">
        <f>O22+B66+C65</f>
        <v>1.2500000000000001E-2</v>
      </c>
      <c r="P23" s="4">
        <f t="shared" ref="P23:P36" si="4">ABS(N23-O23)</f>
        <v>0</v>
      </c>
    </row>
    <row r="24" spans="2:16" x14ac:dyDescent="0.2">
      <c r="B24" s="5"/>
      <c r="C24" s="5"/>
      <c r="D24" s="5"/>
      <c r="E24" s="5"/>
      <c r="F24" s="5"/>
      <c r="G24" s="5"/>
      <c r="H24" s="5"/>
      <c r="I24" s="5"/>
      <c r="J24" s="5"/>
      <c r="K24" s="4"/>
      <c r="M24" s="3" t="s">
        <v>52</v>
      </c>
      <c r="N24" s="4">
        <f>N23+B53+C52+D51</f>
        <v>3.7500000000000006E-2</v>
      </c>
      <c r="O24" s="4">
        <f>O23+B67+C66+D65</f>
        <v>3.7500000000000006E-2</v>
      </c>
      <c r="P24" s="4">
        <f t="shared" si="4"/>
        <v>0</v>
      </c>
    </row>
    <row r="25" spans="2:16" x14ac:dyDescent="0.2">
      <c r="B25" s="5"/>
      <c r="C25" s="5"/>
      <c r="D25" s="5"/>
      <c r="E25" s="5"/>
      <c r="F25" s="5"/>
      <c r="G25" s="5"/>
      <c r="H25" s="5"/>
      <c r="I25" s="5"/>
      <c r="J25" s="5"/>
      <c r="K25" s="4"/>
      <c r="M25" s="3" t="s">
        <v>53</v>
      </c>
      <c r="N25" s="4">
        <f>N24+B54+C53+D52+E51</f>
        <v>6.25E-2</v>
      </c>
      <c r="O25" s="4">
        <f>O24+B68+C67+D66+E65</f>
        <v>0.1</v>
      </c>
      <c r="P25" s="4">
        <f t="shared" si="4"/>
        <v>3.7500000000000006E-2</v>
      </c>
    </row>
    <row r="26" spans="2:16" x14ac:dyDescent="0.2">
      <c r="B26" s="5"/>
      <c r="C26" s="5"/>
      <c r="D26" s="5"/>
      <c r="E26" s="5"/>
      <c r="F26" s="5"/>
      <c r="G26" s="5"/>
      <c r="H26" s="5"/>
      <c r="I26" s="5"/>
      <c r="J26" s="5"/>
      <c r="K26" s="4"/>
      <c r="M26" s="3" t="s">
        <v>54</v>
      </c>
      <c r="N26" s="4">
        <f>N25+B55+C54+D53+E52+F51</f>
        <v>0.16250000000000001</v>
      </c>
      <c r="O26" s="4">
        <f>O25+B69+C68+D67+E66+F65</f>
        <v>0.1875</v>
      </c>
      <c r="P26" s="4">
        <f t="shared" si="4"/>
        <v>2.4999999999999994E-2</v>
      </c>
    </row>
    <row r="27" spans="2:16" x14ac:dyDescent="0.2">
      <c r="B27" s="5"/>
      <c r="C27" s="5"/>
      <c r="D27" s="5"/>
      <c r="E27" s="5"/>
      <c r="F27" s="5"/>
      <c r="G27" s="5"/>
      <c r="H27" s="5"/>
      <c r="I27" s="5"/>
      <c r="J27" s="5"/>
      <c r="K27" s="4"/>
      <c r="M27" s="3" t="s">
        <v>55</v>
      </c>
      <c r="N27" s="4">
        <f>N26+B56+C55+D54+E53+F52+G51</f>
        <v>0.22500000000000001</v>
      </c>
      <c r="O27" s="4">
        <f>O26+B70+C69+D68+E67+F66+G65</f>
        <v>0.32500000000000001</v>
      </c>
      <c r="P27" s="4">
        <f t="shared" si="4"/>
        <v>0.1</v>
      </c>
    </row>
    <row r="28" spans="2:16" x14ac:dyDescent="0.2">
      <c r="B28" s="5"/>
      <c r="C28" s="5"/>
      <c r="D28" s="5"/>
      <c r="E28" s="5"/>
      <c r="F28" s="5"/>
      <c r="G28" s="5"/>
      <c r="H28" s="5"/>
      <c r="I28" s="5"/>
      <c r="J28" s="5"/>
      <c r="K28" s="4"/>
      <c r="M28" s="3" t="s">
        <v>56</v>
      </c>
      <c r="N28" s="4">
        <f>N27+B57+C56+D55+E54+F53+G52+H51</f>
        <v>0.37500000000000006</v>
      </c>
      <c r="O28" s="4">
        <f>O27+B71+C70+D69+E68+F67+G66+H65</f>
        <v>0.5</v>
      </c>
      <c r="P28" s="4">
        <f t="shared" si="4"/>
        <v>0.12499999999999994</v>
      </c>
    </row>
    <row r="29" spans="2:16" x14ac:dyDescent="0.2">
      <c r="B29" s="5"/>
      <c r="C29" s="5"/>
      <c r="D29" s="5"/>
      <c r="E29" s="5"/>
      <c r="F29" s="5"/>
      <c r="G29" s="5"/>
      <c r="H29" s="5"/>
      <c r="I29" s="5"/>
      <c r="J29" s="5"/>
      <c r="K29" s="4"/>
      <c r="M29" s="3" t="s">
        <v>57</v>
      </c>
      <c r="N29" s="4">
        <f>N28+B58+C57+D56+E55+F54+G53+H52+I51</f>
        <v>0.78750000000000009</v>
      </c>
      <c r="O29" s="4">
        <f>O28+B72+C71+D70+E69+F68+G67+H66+I65</f>
        <v>0.85</v>
      </c>
      <c r="P29" s="4">
        <f t="shared" si="4"/>
        <v>6.2499999999999889E-2</v>
      </c>
    </row>
    <row r="30" spans="2:16" x14ac:dyDescent="0.2">
      <c r="B30" s="5"/>
      <c r="C30" s="5"/>
      <c r="D30" s="5"/>
      <c r="E30" s="5"/>
      <c r="F30" s="5"/>
      <c r="G30" s="5"/>
      <c r="H30" s="5"/>
      <c r="I30" s="5"/>
      <c r="J30" s="5"/>
      <c r="K30" s="4"/>
      <c r="M30" s="3" t="s">
        <v>58</v>
      </c>
      <c r="N30" s="4">
        <f>N29+C58+D57+E56+F55+G54+H53+I52</f>
        <v>0.92500000000000004</v>
      </c>
      <c r="O30" s="4">
        <f>O29+C72+D71+E70+F69+G68+H67+I66</f>
        <v>0.92499999999999993</v>
      </c>
      <c r="P30" s="4">
        <f t="shared" si="4"/>
        <v>1.1102230246251565E-16</v>
      </c>
    </row>
    <row r="31" spans="2:16" x14ac:dyDescent="0.2">
      <c r="B31" s="5"/>
      <c r="C31" s="5"/>
      <c r="D31" s="5"/>
      <c r="E31" s="5"/>
      <c r="F31" s="5"/>
      <c r="G31" s="5"/>
      <c r="H31" s="5"/>
      <c r="I31" s="5"/>
      <c r="J31" s="5"/>
      <c r="K31" s="4"/>
      <c r="M31" s="3" t="s">
        <v>59</v>
      </c>
      <c r="N31" s="4">
        <f>N30+D58+E57+F56+G55+H54+I53</f>
        <v>0.98750000000000004</v>
      </c>
      <c r="O31" s="4">
        <f>O30+D72+E71+F70+G69+H68+I67</f>
        <v>0.98749999999999971</v>
      </c>
      <c r="P31" s="4">
        <f t="shared" si="4"/>
        <v>3.3306690738754696E-16</v>
      </c>
    </row>
    <row r="32" spans="2:16" x14ac:dyDescent="0.2">
      <c r="B32" s="5"/>
      <c r="C32" s="5"/>
      <c r="D32" s="5"/>
      <c r="E32" s="5"/>
      <c r="F32" s="5"/>
      <c r="G32" s="5"/>
      <c r="H32" s="5"/>
      <c r="I32" s="5"/>
      <c r="J32" s="5"/>
      <c r="K32" s="4"/>
      <c r="M32" s="3" t="s">
        <v>60</v>
      </c>
      <c r="N32" s="4">
        <f>N31+E58+F57+G56+H55+I54</f>
        <v>0.98750000000000004</v>
      </c>
      <c r="O32" s="4">
        <f>O31+E72+F71+G70+H69+I68</f>
        <v>0.99999999999999967</v>
      </c>
      <c r="P32" s="4">
        <f t="shared" si="4"/>
        <v>1.2499999999999623E-2</v>
      </c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4"/>
      <c r="M33" s="3" t="s">
        <v>61</v>
      </c>
      <c r="N33" s="4">
        <f>N32+F58+G57+H56+I55</f>
        <v>1</v>
      </c>
      <c r="O33" s="4">
        <f>O32+F72+G71+H70+I69</f>
        <v>0.99999999999999967</v>
      </c>
      <c r="P33" s="4">
        <f t="shared" si="4"/>
        <v>3.3306690738754696E-16</v>
      </c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4"/>
      <c r="M34" s="3" t="s">
        <v>62</v>
      </c>
      <c r="N34" s="4">
        <f>N33+G58+H57+I56</f>
        <v>1</v>
      </c>
      <c r="O34" s="4">
        <f>O33+G72+H71+I70</f>
        <v>0.99999999999999967</v>
      </c>
      <c r="P34" s="4">
        <f t="shared" si="4"/>
        <v>3.3306690738754696E-16</v>
      </c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4"/>
      <c r="M35" s="3" t="s">
        <v>63</v>
      </c>
      <c r="N35" s="4">
        <f>N34+H58+I57</f>
        <v>1</v>
      </c>
      <c r="O35" s="4">
        <f>O34+H72+I71</f>
        <v>0.99999999999999967</v>
      </c>
      <c r="P35" s="4">
        <f t="shared" si="4"/>
        <v>3.3306690738754696E-16</v>
      </c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4"/>
      <c r="M36" s="3" t="s">
        <v>64</v>
      </c>
      <c r="N36" s="4">
        <f>N35+I58</f>
        <v>1</v>
      </c>
      <c r="O36" s="4">
        <f>O35+I72</f>
        <v>0.99999999999999967</v>
      </c>
      <c r="P36" s="4">
        <f t="shared" si="4"/>
        <v>3.3306690738754696E-16</v>
      </c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4"/>
      <c r="M37" s="3" t="s">
        <v>39</v>
      </c>
      <c r="N37" s="3"/>
      <c r="O37" s="3"/>
      <c r="P37" s="5">
        <f>MAX(P22:P36)</f>
        <v>0.12499999999999994</v>
      </c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4"/>
      <c r="M38" s="3" t="s">
        <v>65</v>
      </c>
      <c r="N38" s="3"/>
      <c r="O38" s="3"/>
      <c r="P38" s="3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4"/>
      <c r="M39" s="3" t="s">
        <v>66</v>
      </c>
      <c r="N39" s="4">
        <f>I51</f>
        <v>2.5000000000000001E-2</v>
      </c>
      <c r="O39" s="4">
        <f>I65</f>
        <v>0</v>
      </c>
      <c r="P39" s="4">
        <f>ABS(N39-O39)</f>
        <v>2.5000000000000001E-2</v>
      </c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4"/>
      <c r="M40" s="3" t="s">
        <v>67</v>
      </c>
      <c r="N40" s="4">
        <f>H51+I52+N39</f>
        <v>3.7500000000000006E-2</v>
      </c>
      <c r="O40" s="4">
        <f>O39+H65+I66</f>
        <v>0</v>
      </c>
      <c r="P40" s="4">
        <f t="shared" ref="P40:P53" si="5">ABS(N40-O40)</f>
        <v>3.7500000000000006E-2</v>
      </c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4"/>
      <c r="M41" s="3" t="s">
        <v>68</v>
      </c>
      <c r="N41" s="4">
        <f>G51+H52+I53+N40</f>
        <v>7.5000000000000011E-2</v>
      </c>
      <c r="O41" s="4">
        <f>O40+G65+H66+I67</f>
        <v>1.2500000000000001E-2</v>
      </c>
      <c r="P41" s="4">
        <f t="shared" si="5"/>
        <v>6.2500000000000014E-2</v>
      </c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4"/>
      <c r="M42" s="3" t="s">
        <v>69</v>
      </c>
      <c r="N42" s="4">
        <f>+F51+G52+H53+I54+N41</f>
        <v>7.5000000000000011E-2</v>
      </c>
      <c r="O42" s="4">
        <f>O41+F65+G66+H67+I68</f>
        <v>6.25E-2</v>
      </c>
      <c r="P42" s="4">
        <f t="shared" si="5"/>
        <v>1.2500000000000011E-2</v>
      </c>
    </row>
    <row r="43" spans="2:16" x14ac:dyDescent="0.2">
      <c r="B43" s="5"/>
      <c r="C43" s="5"/>
      <c r="D43" s="5"/>
      <c r="E43" s="5"/>
      <c r="F43" s="5"/>
      <c r="G43" s="5"/>
      <c r="H43" s="5"/>
      <c r="I43" s="5"/>
      <c r="J43" s="5"/>
      <c r="K43" s="4"/>
      <c r="M43" s="3" t="s">
        <v>70</v>
      </c>
      <c r="N43" s="4">
        <f>E51+F52+G53+H54+I55+N42</f>
        <v>0.125</v>
      </c>
      <c r="O43" s="4">
        <f>O42+E65+F66+G67+H68+I69</f>
        <v>0.13750000000000001</v>
      </c>
      <c r="P43" s="4">
        <f t="shared" si="5"/>
        <v>1.2500000000000011E-2</v>
      </c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4"/>
      <c r="M44" s="3" t="s">
        <v>71</v>
      </c>
      <c r="N44" s="4">
        <f>D51+E52+F53+G54+H55+I56+N43</f>
        <v>0.21249999999999999</v>
      </c>
      <c r="O44" s="4">
        <f>O43+D65+E66+F67+G68+H69+I70</f>
        <v>0.17500000000000004</v>
      </c>
      <c r="P44" s="4">
        <f t="shared" si="5"/>
        <v>3.749999999999995E-2</v>
      </c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4"/>
      <c r="M45" s="3" t="s">
        <v>72</v>
      </c>
      <c r="N45" s="4">
        <f>C51+D52+E53+F54+G55+H56+I57+N44</f>
        <v>0.36250000000000004</v>
      </c>
      <c r="O45" s="4">
        <f>O44+C65+D66+E67+F68+G69+H70+I71</f>
        <v>0.35000000000000003</v>
      </c>
      <c r="P45" s="4">
        <f t="shared" si="5"/>
        <v>1.2500000000000011E-2</v>
      </c>
    </row>
    <row r="46" spans="2:16" x14ac:dyDescent="0.2">
      <c r="K46" s="4"/>
      <c r="M46" s="3" t="s">
        <v>73</v>
      </c>
      <c r="N46" s="4">
        <f>B51+C52+D53+E54+F55+G56+H57+I58+N45</f>
        <v>0.52500000000000002</v>
      </c>
      <c r="O46" s="4">
        <f>O45+B65+C66+D67+E68+F69+G70+H71+I72</f>
        <v>0.45000000000000007</v>
      </c>
      <c r="P46" s="4">
        <f t="shared" si="5"/>
        <v>7.4999999999999956E-2</v>
      </c>
    </row>
    <row r="47" spans="2:16" x14ac:dyDescent="0.2">
      <c r="K47" s="4"/>
      <c r="M47" s="3" t="s">
        <v>74</v>
      </c>
      <c r="N47" s="4">
        <f>B52+C53+D54+E55+F56+G57+H58+N46</f>
        <v>0.72500000000000009</v>
      </c>
      <c r="O47" s="4">
        <f>O46+B66+C67+D68+E69+F70+G71+H72</f>
        <v>0.6875</v>
      </c>
      <c r="P47" s="4">
        <f t="shared" si="5"/>
        <v>3.7500000000000089E-2</v>
      </c>
    </row>
    <row r="48" spans="2:16" x14ac:dyDescent="0.2">
      <c r="K48" s="4"/>
      <c r="M48" s="3" t="s">
        <v>75</v>
      </c>
      <c r="N48" s="4">
        <f>B53+C54+D55+E56+F57+G58+N47</f>
        <v>0.85000000000000009</v>
      </c>
      <c r="O48" s="4">
        <f>O47+B67+C68+D69+E70+F71+G72</f>
        <v>0.86250000000000004</v>
      </c>
      <c r="P48" s="4">
        <f t="shared" si="5"/>
        <v>1.2499999999999956E-2</v>
      </c>
    </row>
    <row r="49" spans="1:16" x14ac:dyDescent="0.2">
      <c r="A49" t="s">
        <v>85</v>
      </c>
      <c r="K49" s="4"/>
      <c r="M49" s="3" t="s">
        <v>76</v>
      </c>
      <c r="N49" s="4">
        <f>B54+C55+D56+E57+F58+N48</f>
        <v>0.93750000000000011</v>
      </c>
      <c r="O49" s="4">
        <f>O48+B68+C69+D70+E71+F72</f>
        <v>0.9375</v>
      </c>
      <c r="P49" s="4">
        <f t="shared" si="5"/>
        <v>1.1102230246251565E-16</v>
      </c>
    </row>
    <row r="50" spans="1:16" x14ac:dyDescent="0.2">
      <c r="A50" t="s">
        <v>6</v>
      </c>
      <c r="J50" t="s">
        <v>0</v>
      </c>
      <c r="K50" s="4"/>
      <c r="M50" s="3" t="s">
        <v>77</v>
      </c>
      <c r="N50" s="4">
        <f>B55+C56+D57+E58+N49</f>
        <v>0.96250000000000013</v>
      </c>
      <c r="O50" s="4">
        <f>O49+B69+C70+D71+E72</f>
        <v>0.95</v>
      </c>
      <c r="P50" s="4">
        <f t="shared" si="5"/>
        <v>1.2500000000000178E-2</v>
      </c>
    </row>
    <row r="51" spans="1:16" x14ac:dyDescent="0.2">
      <c r="A51" s="1" t="s">
        <v>7</v>
      </c>
      <c r="B51" s="4">
        <v>0</v>
      </c>
      <c r="C51" s="4">
        <v>1.2500000000000001E-2</v>
      </c>
      <c r="D51" s="4">
        <v>1.2500000000000001E-2</v>
      </c>
      <c r="E51" s="4">
        <v>1.2500000000000001E-2</v>
      </c>
      <c r="F51" s="4">
        <v>0</v>
      </c>
      <c r="G51" s="4">
        <v>0</v>
      </c>
      <c r="H51" s="4">
        <v>1.2500000000000001E-2</v>
      </c>
      <c r="I51" s="4">
        <v>2.5000000000000001E-2</v>
      </c>
      <c r="J51" s="4">
        <f>SUM(B51:I51)</f>
        <v>7.5000000000000011E-2</v>
      </c>
      <c r="K51" s="4"/>
      <c r="M51" s="3" t="s">
        <v>78</v>
      </c>
      <c r="N51" s="4">
        <f>B56+C57+D58+N50</f>
        <v>0.98750000000000016</v>
      </c>
      <c r="O51" s="4">
        <f>O50+B70+C71</f>
        <v>0.97499999999999998</v>
      </c>
      <c r="P51" s="4">
        <f t="shared" si="5"/>
        <v>1.2500000000000178E-2</v>
      </c>
    </row>
    <row r="52" spans="1:16" x14ac:dyDescent="0.2">
      <c r="A52" s="2" t="s">
        <v>8</v>
      </c>
      <c r="B52" s="4">
        <v>0</v>
      </c>
      <c r="C52" s="4">
        <v>1.2500000000000001E-2</v>
      </c>
      <c r="D52" s="4">
        <v>0</v>
      </c>
      <c r="E52" s="4">
        <v>0.05</v>
      </c>
      <c r="F52" s="4">
        <v>1.2500000000000001E-2</v>
      </c>
      <c r="G52" s="4">
        <v>0</v>
      </c>
      <c r="H52" s="4">
        <v>1.2500000000000001E-2</v>
      </c>
      <c r="I52" s="4">
        <v>0</v>
      </c>
      <c r="J52" s="4">
        <f t="shared" ref="J52:J58" si="6">SUM(B52:I52)</f>
        <v>8.7499999999999994E-2</v>
      </c>
      <c r="K52" s="4"/>
      <c r="M52" s="3" t="s">
        <v>79</v>
      </c>
      <c r="N52" s="4">
        <f>B57+C58+N51</f>
        <v>0.98750000000000016</v>
      </c>
      <c r="O52" s="4">
        <f>O51+B71+C72</f>
        <v>0.97499999999999998</v>
      </c>
      <c r="P52" s="4">
        <f t="shared" si="5"/>
        <v>1.2500000000000178E-2</v>
      </c>
    </row>
    <row r="53" spans="1:16" x14ac:dyDescent="0.2">
      <c r="A53" t="s">
        <v>9</v>
      </c>
      <c r="B53" s="4">
        <v>0</v>
      </c>
      <c r="C53" s="4">
        <v>1.2500000000000001E-2</v>
      </c>
      <c r="D53" s="4">
        <v>0.05</v>
      </c>
      <c r="E53" s="4">
        <v>2.5000000000000001E-2</v>
      </c>
      <c r="F53" s="4">
        <v>1.2500000000000001E-2</v>
      </c>
      <c r="G53" s="4">
        <v>2.5000000000000001E-2</v>
      </c>
      <c r="H53" s="4">
        <v>0</v>
      </c>
      <c r="I53" s="4">
        <v>2.5000000000000001E-2</v>
      </c>
      <c r="J53" s="4">
        <f t="shared" si="6"/>
        <v>0.15</v>
      </c>
      <c r="K53" s="4"/>
      <c r="M53" s="3" t="s">
        <v>80</v>
      </c>
      <c r="N53" s="4">
        <f>B58+N52</f>
        <v>1.0000000000000002</v>
      </c>
      <c r="O53" s="4">
        <f>O52+B72</f>
        <v>0.98749999999999993</v>
      </c>
      <c r="P53" s="4">
        <f t="shared" si="5"/>
        <v>1.2500000000000289E-2</v>
      </c>
    </row>
    <row r="54" spans="1:16" x14ac:dyDescent="0.2">
      <c r="A54" t="s">
        <v>10</v>
      </c>
      <c r="B54" s="4">
        <v>0</v>
      </c>
      <c r="C54" s="4">
        <v>0</v>
      </c>
      <c r="D54" s="4">
        <v>2.5000000000000001E-2</v>
      </c>
      <c r="E54" s="4">
        <v>0.05</v>
      </c>
      <c r="F54" s="4">
        <v>7.4999999999999997E-2</v>
      </c>
      <c r="G54" s="4">
        <v>1.2500000000000001E-2</v>
      </c>
      <c r="H54" s="4">
        <v>0</v>
      </c>
      <c r="I54" s="4">
        <v>0</v>
      </c>
      <c r="J54" s="4">
        <f t="shared" si="6"/>
        <v>0.16250000000000003</v>
      </c>
      <c r="K54" s="4"/>
      <c r="M54" s="3" t="s">
        <v>39</v>
      </c>
      <c r="N54" s="4"/>
      <c r="O54" s="4"/>
      <c r="P54" s="4">
        <f>MAX(P39:P53)</f>
        <v>7.4999999999999956E-2</v>
      </c>
    </row>
    <row r="55" spans="1:16" x14ac:dyDescent="0.2">
      <c r="A55" t="s">
        <v>11</v>
      </c>
      <c r="B55" s="4">
        <v>0</v>
      </c>
      <c r="C55" s="4">
        <v>0</v>
      </c>
      <c r="D55" s="4">
        <v>6.25E-2</v>
      </c>
      <c r="E55" s="4">
        <v>0.15</v>
      </c>
      <c r="F55" s="4">
        <v>0.05</v>
      </c>
      <c r="G55" s="4">
        <v>2.5000000000000001E-2</v>
      </c>
      <c r="H55" s="4">
        <v>0</v>
      </c>
      <c r="I55" s="4">
        <v>0</v>
      </c>
      <c r="J55" s="4">
        <f t="shared" si="6"/>
        <v>0.28750000000000003</v>
      </c>
      <c r="K55" s="4"/>
      <c r="M55" s="6"/>
    </row>
    <row r="56" spans="1:16" x14ac:dyDescent="0.2">
      <c r="A56" t="s">
        <v>12</v>
      </c>
      <c r="B56" s="4">
        <v>0</v>
      </c>
      <c r="C56" s="4">
        <v>1.2500000000000001E-2</v>
      </c>
      <c r="D56" s="4">
        <v>8.7499999999999994E-2</v>
      </c>
      <c r="E56" s="4">
        <v>6.25E-2</v>
      </c>
      <c r="F56" s="4">
        <v>1.2500000000000001E-2</v>
      </c>
      <c r="G56" s="4">
        <v>0</v>
      </c>
      <c r="H56" s="4">
        <v>1.2500000000000001E-2</v>
      </c>
      <c r="I56" s="4">
        <v>0</v>
      </c>
      <c r="J56" s="4">
        <f t="shared" si="6"/>
        <v>0.1875</v>
      </c>
      <c r="K56" s="4"/>
      <c r="M56" s="6"/>
    </row>
    <row r="57" spans="1:16" x14ac:dyDescent="0.2">
      <c r="A57" t="s">
        <v>13</v>
      </c>
      <c r="B57" s="4">
        <v>0</v>
      </c>
      <c r="C57" s="4">
        <v>2.5000000000000001E-2</v>
      </c>
      <c r="D57" s="4">
        <v>1.2500000000000001E-2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f t="shared" si="6"/>
        <v>3.7500000000000006E-2</v>
      </c>
      <c r="K57" s="4"/>
      <c r="M57" s="6" t="s">
        <v>19</v>
      </c>
      <c r="N57" t="s">
        <v>26</v>
      </c>
      <c r="O57" t="s">
        <v>27</v>
      </c>
      <c r="P57" t="s">
        <v>28</v>
      </c>
    </row>
    <row r="58" spans="1:16" x14ac:dyDescent="0.2">
      <c r="A58" t="s">
        <v>14</v>
      </c>
      <c r="B58" s="4">
        <v>1.2500000000000001E-2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f t="shared" si="6"/>
        <v>1.2500000000000001E-2</v>
      </c>
      <c r="K58" s="4"/>
      <c r="M58" s="6" t="s">
        <v>20</v>
      </c>
      <c r="N58" s="4">
        <f>SUM(B51:B57)+SUM(C51:C56)+SUM(D51:D55)+SUM(E51:E54)+SUM(F51:F53)+SUM(G51:G52)+H51</f>
        <v>0.37500000000000006</v>
      </c>
      <c r="O58" s="4">
        <f>SUM(B65:B71)+SUM(C65:C70)+SUM(D65:D69)+SUM(E65:E68)+SUM(F65:F67)+SUM(G65:G66)+SUM(H65)</f>
        <v>0.5</v>
      </c>
      <c r="P58" s="4">
        <f>O58-N58</f>
        <v>0.12499999999999994</v>
      </c>
    </row>
    <row r="59" spans="1:16" x14ac:dyDescent="0.2">
      <c r="A59" t="s">
        <v>15</v>
      </c>
      <c r="B59" s="4">
        <f>SUM(B51:B58)</f>
        <v>1.2500000000000001E-2</v>
      </c>
      <c r="C59" s="4">
        <f t="shared" ref="C59:I59" si="7">SUM(C51:C58)</f>
        <v>7.5000000000000011E-2</v>
      </c>
      <c r="D59" s="4">
        <f t="shared" si="7"/>
        <v>0.25</v>
      </c>
      <c r="E59" s="4">
        <f t="shared" si="7"/>
        <v>0.35</v>
      </c>
      <c r="F59" s="4">
        <f t="shared" si="7"/>
        <v>0.16250000000000003</v>
      </c>
      <c r="G59" s="4">
        <f t="shared" si="7"/>
        <v>6.25E-2</v>
      </c>
      <c r="H59" s="4">
        <f t="shared" si="7"/>
        <v>3.7500000000000006E-2</v>
      </c>
      <c r="I59" s="4">
        <f t="shared" si="7"/>
        <v>0.05</v>
      </c>
      <c r="J59" s="4">
        <f>SUM(J51:J58)</f>
        <v>1</v>
      </c>
      <c r="K59" s="4">
        <f>SUM(B59:I59)</f>
        <v>1</v>
      </c>
      <c r="M59" s="6" t="s">
        <v>21</v>
      </c>
      <c r="N59" s="4">
        <f>SUM(B51:E54)</f>
        <v>0.26250000000000001</v>
      </c>
      <c r="O59" s="4">
        <f>SUM(B65:E68)</f>
        <v>0.3125</v>
      </c>
      <c r="P59" s="4">
        <f t="shared" ref="P59:P63" si="8">O59-N59</f>
        <v>4.9999999999999989E-2</v>
      </c>
    </row>
    <row r="60" spans="1:16" x14ac:dyDescent="0.2">
      <c r="A60" t="s">
        <v>16</v>
      </c>
      <c r="B60" t="s">
        <v>14</v>
      </c>
      <c r="C60" t="s">
        <v>13</v>
      </c>
      <c r="D60" t="s">
        <v>12</v>
      </c>
      <c r="E60" t="s">
        <v>11</v>
      </c>
      <c r="F60" t="s">
        <v>10</v>
      </c>
      <c r="G60" t="s">
        <v>9</v>
      </c>
      <c r="H60" t="s">
        <v>17</v>
      </c>
      <c r="I60" t="s">
        <v>7</v>
      </c>
      <c r="K60" s="4"/>
      <c r="M60" s="6" t="s">
        <v>22</v>
      </c>
      <c r="N60" s="4">
        <f>B58+C57+D56+E55+F54+G53+H52+I51+E54+F55</f>
        <v>0.51250000000000007</v>
      </c>
      <c r="O60" s="4">
        <f>B72+C71+D70+E69+F68+G67+H66+I65+E68+F69</f>
        <v>0.42500000000000004</v>
      </c>
      <c r="P60" s="4">
        <f t="shared" si="8"/>
        <v>-8.7500000000000022E-2</v>
      </c>
    </row>
    <row r="61" spans="1:16" x14ac:dyDescent="0.2">
      <c r="M61" s="6" t="s">
        <v>23</v>
      </c>
      <c r="N61" s="4">
        <f>SUM(E54:F55)</f>
        <v>0.32500000000000001</v>
      </c>
      <c r="O61" s="4">
        <f>SUM(E68:F69)</f>
        <v>0.31250000000000006</v>
      </c>
      <c r="P61" s="4">
        <f t="shared" si="8"/>
        <v>-1.2499999999999956E-2</v>
      </c>
    </row>
    <row r="62" spans="1:16" x14ac:dyDescent="0.2">
      <c r="M62" s="6" t="s">
        <v>24</v>
      </c>
      <c r="N62" s="4">
        <f>SUM(C58:I58)+SUM(D57:I57)+SUM(E56:I56)+SUM(F55:I55)+SUM(G54:I54)+SUM(H53:I53)+I52</f>
        <v>0.21249999999999999</v>
      </c>
      <c r="O62" s="4">
        <f>SUM(C72:I72)+SUM(D71:I71)+SUM(E70:I70)+SUM(F69:I69)+SUM(G68:I68)+SUM(H67:I67)+I66</f>
        <v>0.15</v>
      </c>
      <c r="P62" s="4">
        <f t="shared" si="8"/>
        <v>-6.25E-2</v>
      </c>
    </row>
    <row r="63" spans="1:16" x14ac:dyDescent="0.2">
      <c r="A63" t="s">
        <v>86</v>
      </c>
      <c r="B63" s="6"/>
      <c r="C63" s="6"/>
      <c r="D63" s="6"/>
      <c r="E63" s="6"/>
      <c r="F63" s="6"/>
      <c r="G63" s="6"/>
      <c r="H63" s="6"/>
      <c r="I63" s="6"/>
      <c r="J63" s="6"/>
      <c r="K63" s="4"/>
      <c r="M63" s="6" t="s">
        <v>25</v>
      </c>
      <c r="N63" s="4">
        <f>SUM(F55:I58)</f>
        <v>0.1</v>
      </c>
      <c r="O63" s="4">
        <f>SUM(F69:I72)</f>
        <v>0.05</v>
      </c>
      <c r="P63" s="4">
        <f t="shared" si="8"/>
        <v>-0.05</v>
      </c>
    </row>
    <row r="64" spans="1:16" x14ac:dyDescent="0.2">
      <c r="A64" t="s">
        <v>6</v>
      </c>
      <c r="B64" s="6"/>
      <c r="C64" s="6"/>
      <c r="D64" s="6"/>
      <c r="E64" s="6"/>
      <c r="F64" s="6"/>
      <c r="G64" s="6"/>
      <c r="H64" s="6"/>
      <c r="I64" s="6"/>
      <c r="J64" s="6" t="s">
        <v>0</v>
      </c>
      <c r="K64" s="4"/>
    </row>
    <row r="65" spans="1:11" x14ac:dyDescent="0.2">
      <c r="A65" s="1" t="s">
        <v>7</v>
      </c>
      <c r="B65" s="4">
        <v>0</v>
      </c>
      <c r="C65" s="4">
        <v>1.2500000000000001E-2</v>
      </c>
      <c r="D65" s="4">
        <v>1.2500000000000001E-2</v>
      </c>
      <c r="E65" s="4">
        <v>3.7499999999999999E-2</v>
      </c>
      <c r="F65" s="4">
        <v>0.05</v>
      </c>
      <c r="G65" s="4">
        <v>0</v>
      </c>
      <c r="H65" s="4">
        <v>0</v>
      </c>
      <c r="I65" s="4">
        <v>0</v>
      </c>
      <c r="J65" s="4">
        <f>SUM(B65:I65)</f>
        <v>0.1125</v>
      </c>
      <c r="K65" s="4"/>
    </row>
    <row r="66" spans="1:11" x14ac:dyDescent="0.2">
      <c r="A66" s="2" t="s">
        <v>8</v>
      </c>
      <c r="B66" s="4">
        <v>0</v>
      </c>
      <c r="C66" s="4">
        <v>1.2500000000000001E-2</v>
      </c>
      <c r="D66" s="4">
        <v>2.5000000000000001E-2</v>
      </c>
      <c r="E66" s="4">
        <v>0</v>
      </c>
      <c r="F66" s="4">
        <v>1.2500000000000001E-2</v>
      </c>
      <c r="G66" s="4">
        <v>0</v>
      </c>
      <c r="H66" s="4">
        <v>1.2500000000000001E-2</v>
      </c>
      <c r="I66" s="4">
        <v>0</v>
      </c>
      <c r="J66" s="4">
        <f t="shared" ref="J66:J72" si="9">SUM(B66:I66)</f>
        <v>6.25E-2</v>
      </c>
      <c r="K66" s="4"/>
    </row>
    <row r="67" spans="1:11" x14ac:dyDescent="0.2">
      <c r="A67" t="s">
        <v>9</v>
      </c>
      <c r="B67" s="4">
        <v>0</v>
      </c>
      <c r="C67" s="4">
        <v>0</v>
      </c>
      <c r="D67" s="4">
        <v>1.2500000000000001E-2</v>
      </c>
      <c r="E67" s="4">
        <v>8.7499999999999994E-2</v>
      </c>
      <c r="F67" s="4">
        <v>1.2500000000000001E-2</v>
      </c>
      <c r="G67" s="4">
        <v>1.2500000000000001E-2</v>
      </c>
      <c r="H67" s="4">
        <v>0</v>
      </c>
      <c r="I67" s="4">
        <v>0</v>
      </c>
      <c r="J67" s="4">
        <f t="shared" si="9"/>
        <v>0.12499999999999999</v>
      </c>
      <c r="K67" s="4"/>
    </row>
    <row r="68" spans="1:11" x14ac:dyDescent="0.2">
      <c r="A68" t="s">
        <v>10</v>
      </c>
      <c r="B68" s="4">
        <v>0</v>
      </c>
      <c r="C68" s="4">
        <v>2.5000000000000001E-2</v>
      </c>
      <c r="D68" s="4">
        <v>2.5000000000000001E-2</v>
      </c>
      <c r="E68" s="4">
        <v>6.25E-2</v>
      </c>
      <c r="F68" s="4">
        <v>3.7499999999999999E-2</v>
      </c>
      <c r="G68" s="4">
        <v>1.2500000000000001E-2</v>
      </c>
      <c r="H68" s="4">
        <v>1.2500000000000001E-2</v>
      </c>
      <c r="I68" s="4">
        <v>0</v>
      </c>
      <c r="J68" s="4">
        <f t="shared" si="9"/>
        <v>0.17500000000000002</v>
      </c>
      <c r="K68" s="4"/>
    </row>
    <row r="69" spans="1:11" x14ac:dyDescent="0.2">
      <c r="A69" t="s">
        <v>11</v>
      </c>
      <c r="B69" s="4">
        <v>0</v>
      </c>
      <c r="C69" s="4">
        <v>1.2500000000000001E-2</v>
      </c>
      <c r="D69" s="4">
        <v>8.7499999999999994E-2</v>
      </c>
      <c r="E69" s="4">
        <v>0.2</v>
      </c>
      <c r="F69" s="4">
        <v>1.2500000000000001E-2</v>
      </c>
      <c r="G69" s="4">
        <v>1.2500000000000001E-2</v>
      </c>
      <c r="H69" s="4">
        <v>0</v>
      </c>
      <c r="I69" s="4">
        <v>0</v>
      </c>
      <c r="J69" s="4">
        <f t="shared" si="9"/>
        <v>0.32500000000000001</v>
      </c>
      <c r="K69" s="4"/>
    </row>
    <row r="70" spans="1:11" x14ac:dyDescent="0.2">
      <c r="A70" t="s">
        <v>12</v>
      </c>
      <c r="B70" s="4">
        <v>0</v>
      </c>
      <c r="C70" s="4">
        <v>1.2500000000000001E-2</v>
      </c>
      <c r="D70" s="4">
        <v>0.05</v>
      </c>
      <c r="E70" s="4">
        <v>0.05</v>
      </c>
      <c r="F70" s="4">
        <v>1.2500000000000001E-2</v>
      </c>
      <c r="G70" s="4">
        <v>0</v>
      </c>
      <c r="H70" s="4">
        <v>0</v>
      </c>
      <c r="I70" s="4">
        <v>0</v>
      </c>
      <c r="J70" s="4">
        <f t="shared" si="9"/>
        <v>0.125</v>
      </c>
      <c r="K70" s="4"/>
    </row>
    <row r="71" spans="1:11" x14ac:dyDescent="0.2">
      <c r="A71" t="s">
        <v>13</v>
      </c>
      <c r="B71" s="4">
        <v>0</v>
      </c>
      <c r="C71" s="4">
        <v>2.5000000000000001E-2</v>
      </c>
      <c r="D71" s="4">
        <v>0</v>
      </c>
      <c r="E71" s="4">
        <v>1.2500000000000001E-2</v>
      </c>
      <c r="F71" s="4">
        <v>1.2500000000000001E-2</v>
      </c>
      <c r="G71" s="4">
        <v>0</v>
      </c>
      <c r="H71" s="4">
        <v>0</v>
      </c>
      <c r="I71" s="4">
        <v>0</v>
      </c>
      <c r="J71" s="4">
        <f t="shared" si="9"/>
        <v>0.05</v>
      </c>
      <c r="K71" s="4"/>
    </row>
    <row r="72" spans="1:11" x14ac:dyDescent="0.2">
      <c r="A72" t="s">
        <v>14</v>
      </c>
      <c r="B72" s="4">
        <v>1.2500000000000001E-2</v>
      </c>
      <c r="C72" s="4">
        <v>0</v>
      </c>
      <c r="D72" s="4">
        <v>1.2500000000000001E-2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f t="shared" si="9"/>
        <v>2.5000000000000001E-2</v>
      </c>
    </row>
    <row r="73" spans="1:11" x14ac:dyDescent="0.2">
      <c r="A73" t="s">
        <v>15</v>
      </c>
      <c r="B73" s="4">
        <f>SUM(B65:B72)</f>
        <v>1.2500000000000001E-2</v>
      </c>
      <c r="C73" s="4">
        <f t="shared" ref="C73:I73" si="10">SUM(C65:C72)</f>
        <v>0.1</v>
      </c>
      <c r="D73" s="4">
        <f t="shared" si="10"/>
        <v>0.22500000000000003</v>
      </c>
      <c r="E73" s="4">
        <f t="shared" si="10"/>
        <v>0.45</v>
      </c>
      <c r="F73" s="4">
        <f t="shared" si="10"/>
        <v>0.15</v>
      </c>
      <c r="G73" s="4">
        <f t="shared" si="10"/>
        <v>3.7500000000000006E-2</v>
      </c>
      <c r="H73" s="4">
        <f t="shared" si="10"/>
        <v>2.5000000000000001E-2</v>
      </c>
      <c r="I73" s="4">
        <f t="shared" si="10"/>
        <v>0</v>
      </c>
      <c r="J73" s="4">
        <f>SUM(J65:J72)</f>
        <v>1</v>
      </c>
    </row>
    <row r="74" spans="1:11" x14ac:dyDescent="0.2">
      <c r="A74" t="s">
        <v>16</v>
      </c>
      <c r="B74" t="s">
        <v>14</v>
      </c>
      <c r="C74" t="s">
        <v>13</v>
      </c>
      <c r="D74" t="s">
        <v>12</v>
      </c>
      <c r="E74" t="s">
        <v>11</v>
      </c>
      <c r="F74" t="s">
        <v>10</v>
      </c>
      <c r="G74" t="s">
        <v>9</v>
      </c>
      <c r="H74" t="s">
        <v>17</v>
      </c>
      <c r="I74" t="s">
        <v>7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topLeftCell="A38" workbookViewId="0">
      <selection activeCell="A67" sqref="A67"/>
    </sheetView>
  </sheetViews>
  <sheetFormatPr defaultRowHeight="12.75" x14ac:dyDescent="0.2"/>
  <sheetData>
    <row r="1" spans="2:16" x14ac:dyDescent="0.2">
      <c r="B1" s="5"/>
      <c r="C1" s="5"/>
      <c r="D1" s="5"/>
      <c r="E1" s="5"/>
      <c r="G1" t="s">
        <v>1</v>
      </c>
      <c r="K1" s="4"/>
      <c r="M1" s="3" t="s">
        <v>29</v>
      </c>
      <c r="N1" s="3" t="s">
        <v>26</v>
      </c>
      <c r="O1" s="3" t="s">
        <v>27</v>
      </c>
      <c r="P1" s="3" t="s">
        <v>30</v>
      </c>
    </row>
    <row r="2" spans="2:16" x14ac:dyDescent="0.2">
      <c r="B2" s="5"/>
      <c r="C2" s="5"/>
      <c r="D2" s="5"/>
      <c r="E2" s="5"/>
      <c r="G2" t="s">
        <v>2</v>
      </c>
      <c r="H2" t="s">
        <v>3</v>
      </c>
      <c r="I2" t="s">
        <v>4</v>
      </c>
      <c r="K2" s="4"/>
      <c r="M2" s="3" t="s">
        <v>31</v>
      </c>
      <c r="N2" s="4">
        <f>B59</f>
        <v>0</v>
      </c>
      <c r="O2" s="4">
        <f>B73</f>
        <v>1.1111111111111112E-2</v>
      </c>
      <c r="P2" s="4">
        <f>ABS(N2-O2)</f>
        <v>1.1111111111111112E-2</v>
      </c>
    </row>
    <row r="3" spans="2:16" x14ac:dyDescent="0.2">
      <c r="B3" s="5"/>
      <c r="C3" s="5"/>
      <c r="D3" s="5"/>
      <c r="E3" s="5"/>
      <c r="G3">
        <v>0.1</v>
      </c>
      <c r="H3">
        <v>1.22</v>
      </c>
      <c r="I3">
        <f>SQRT((G8+G9)/(G8*G9))</f>
        <v>0.14907119849998599</v>
      </c>
      <c r="J3">
        <f>PRODUCT(I3, H3)</f>
        <v>0.18186686216998291</v>
      </c>
      <c r="K3" s="4"/>
      <c r="M3" s="3" t="s">
        <v>32</v>
      </c>
      <c r="N3" s="4">
        <f xml:space="preserve"> N2+C59</f>
        <v>7.7777777777777779E-2</v>
      </c>
      <c r="O3" s="4">
        <f xml:space="preserve"> O2+C73</f>
        <v>8.8888888888888892E-2</v>
      </c>
      <c r="P3" s="4">
        <f t="shared" ref="P3:P9" si="0">ABS(N3-O3)</f>
        <v>1.1111111111111113E-2</v>
      </c>
    </row>
    <row r="4" spans="2:16" x14ac:dyDescent="0.2">
      <c r="B4" s="5"/>
      <c r="C4" s="5"/>
      <c r="D4" s="5"/>
      <c r="E4" s="5"/>
      <c r="G4">
        <v>0.05</v>
      </c>
      <c r="H4">
        <v>1.36</v>
      </c>
      <c r="J4">
        <f>I3*H4</f>
        <v>0.20273682995998096</v>
      </c>
      <c r="K4" s="4"/>
      <c r="M4" s="3" t="s">
        <v>33</v>
      </c>
      <c r="N4" s="4">
        <f>N3+D59</f>
        <v>0.27777777777777779</v>
      </c>
      <c r="O4" s="4">
        <f>O3+D73</f>
        <v>0.24444444444444441</v>
      </c>
      <c r="P4" s="4">
        <f t="shared" si="0"/>
        <v>3.3333333333333381E-2</v>
      </c>
    </row>
    <row r="5" spans="2:16" x14ac:dyDescent="0.2">
      <c r="B5" s="5"/>
      <c r="C5" s="5"/>
      <c r="D5" s="5"/>
      <c r="E5" s="5"/>
      <c r="G5">
        <v>0.01</v>
      </c>
      <c r="H5">
        <v>1.63</v>
      </c>
      <c r="J5">
        <f>I3*H5</f>
        <v>0.24298605355497713</v>
      </c>
      <c r="K5" s="4"/>
      <c r="M5" s="3" t="s">
        <v>34</v>
      </c>
      <c r="N5" s="4">
        <f>N4+E59</f>
        <v>0.65555555555555556</v>
      </c>
      <c r="O5" s="4">
        <f>O4+E73</f>
        <v>0.7</v>
      </c>
      <c r="P5" s="4">
        <f t="shared" si="0"/>
        <v>4.4444444444444398E-2</v>
      </c>
    </row>
    <row r="6" spans="2:16" x14ac:dyDescent="0.2">
      <c r="B6" s="5"/>
      <c r="C6" s="5"/>
      <c r="D6" s="5"/>
      <c r="E6" s="5"/>
      <c r="G6" t="s">
        <v>18</v>
      </c>
      <c r="J6" s="4">
        <f>MAX(P10,P20,P37)</f>
        <v>0.1333333333333333</v>
      </c>
      <c r="K6" s="4"/>
      <c r="M6" s="3" t="s">
        <v>35</v>
      </c>
      <c r="N6" s="4">
        <f>N5+F59</f>
        <v>0.77777777777777779</v>
      </c>
      <c r="O6" s="4">
        <f>O5+F73</f>
        <v>0.84444444444444433</v>
      </c>
      <c r="P6" s="4">
        <f t="shared" si="0"/>
        <v>6.6666666666666541E-2</v>
      </c>
    </row>
    <row r="7" spans="2:16" x14ac:dyDescent="0.2">
      <c r="B7" s="5"/>
      <c r="C7" s="5"/>
      <c r="D7" s="5"/>
      <c r="E7" s="5"/>
      <c r="G7" t="s">
        <v>5</v>
      </c>
      <c r="K7" s="4"/>
      <c r="M7" s="3" t="s">
        <v>36</v>
      </c>
      <c r="N7" s="4">
        <f>N6+G59</f>
        <v>0.94444444444444442</v>
      </c>
      <c r="O7" s="4">
        <f>O6+G73</f>
        <v>0.92222222222222205</v>
      </c>
      <c r="P7" s="4">
        <f t="shared" si="0"/>
        <v>2.2222222222222365E-2</v>
      </c>
    </row>
    <row r="8" spans="2:16" x14ac:dyDescent="0.2">
      <c r="B8" s="5"/>
      <c r="C8" s="5"/>
      <c r="D8" s="5"/>
      <c r="E8" s="5"/>
      <c r="F8" t="s">
        <v>91</v>
      </c>
      <c r="G8">
        <v>90</v>
      </c>
      <c r="K8" s="4"/>
      <c r="M8" s="3" t="s">
        <v>37</v>
      </c>
      <c r="N8" s="4">
        <f>N7+H59</f>
        <v>0.98888888888888882</v>
      </c>
      <c r="O8" s="4">
        <f>O7+H73</f>
        <v>0.96666666666666645</v>
      </c>
      <c r="P8" s="4">
        <f t="shared" si="0"/>
        <v>2.2222222222222365E-2</v>
      </c>
    </row>
    <row r="9" spans="2:16" x14ac:dyDescent="0.2">
      <c r="B9" s="5"/>
      <c r="C9" s="5"/>
      <c r="D9" s="5"/>
      <c r="E9" s="5"/>
      <c r="F9" t="s">
        <v>92</v>
      </c>
      <c r="G9">
        <v>90</v>
      </c>
      <c r="K9" s="4"/>
      <c r="M9" s="3" t="s">
        <v>38</v>
      </c>
      <c r="N9" s="4">
        <f>N8+I59</f>
        <v>0.99999999999999989</v>
      </c>
      <c r="O9" s="4">
        <f>O8+I73</f>
        <v>0.99999999999999978</v>
      </c>
      <c r="P9" s="4">
        <f t="shared" si="0"/>
        <v>1.1102230246251565E-16</v>
      </c>
    </row>
    <row r="10" spans="2:16" x14ac:dyDescent="0.2">
      <c r="B10" s="5"/>
      <c r="C10" s="5"/>
      <c r="D10" s="5"/>
      <c r="E10" s="5"/>
      <c r="K10" s="4"/>
      <c r="M10" s="3" t="s">
        <v>39</v>
      </c>
      <c r="N10" s="3"/>
      <c r="O10" s="4"/>
      <c r="P10" s="4">
        <f>MAX(P2:P9)</f>
        <v>6.6666666666666541E-2</v>
      </c>
    </row>
    <row r="11" spans="2:16" x14ac:dyDescent="0.2">
      <c r="B11" s="5"/>
      <c r="C11" s="5"/>
      <c r="D11" s="5"/>
      <c r="E11" s="5"/>
      <c r="F11" s="5"/>
      <c r="G11" s="5"/>
      <c r="H11" s="5"/>
      <c r="I11" s="5"/>
      <c r="J11" s="5"/>
      <c r="K11" s="4"/>
      <c r="M11" s="3" t="s">
        <v>40</v>
      </c>
      <c r="N11" s="3"/>
      <c r="O11" s="3"/>
      <c r="P11" s="3"/>
    </row>
    <row r="12" spans="2:16" x14ac:dyDescent="0.2">
      <c r="B12" s="5"/>
      <c r="C12" s="5"/>
      <c r="D12" s="5"/>
      <c r="E12" s="5"/>
      <c r="F12" s="5"/>
      <c r="G12" s="5"/>
      <c r="H12" s="5"/>
      <c r="I12" s="5"/>
      <c r="J12" s="5"/>
      <c r="K12" s="4"/>
      <c r="M12" s="3" t="s">
        <v>41</v>
      </c>
      <c r="N12" s="4">
        <f>J51</f>
        <v>7.7777777777777779E-2</v>
      </c>
      <c r="O12" s="4">
        <f>J65</f>
        <v>6.6666666666666666E-2</v>
      </c>
      <c r="P12" s="4">
        <f>ABS(N12-O12)</f>
        <v>1.1111111111111113E-2</v>
      </c>
    </row>
    <row r="13" spans="2:16" x14ac:dyDescent="0.2">
      <c r="B13" s="5"/>
      <c r="C13" s="5"/>
      <c r="D13" s="5"/>
      <c r="E13" s="5"/>
      <c r="F13" s="5"/>
      <c r="G13" s="5"/>
      <c r="H13" s="5"/>
      <c r="I13" s="5"/>
      <c r="J13" s="5"/>
      <c r="K13" s="4"/>
      <c r="M13" s="3" t="s">
        <v>42</v>
      </c>
      <c r="N13" s="4">
        <f t="shared" ref="N13:N19" si="1">N12+J52</f>
        <v>0.13333333333333333</v>
      </c>
      <c r="O13" s="4">
        <f t="shared" ref="O13:O19" si="2">O12+J66</f>
        <v>8.8888888888888892E-2</v>
      </c>
      <c r="P13" s="4">
        <f t="shared" ref="P13:P19" si="3">ABS(N13-O13)</f>
        <v>4.4444444444444439E-2</v>
      </c>
    </row>
    <row r="14" spans="2:16" x14ac:dyDescent="0.2">
      <c r="B14" s="5"/>
      <c r="C14" s="5"/>
      <c r="D14" s="5"/>
      <c r="E14" s="5"/>
      <c r="F14" s="5"/>
      <c r="G14" s="5"/>
      <c r="H14" s="5"/>
      <c r="I14" s="5"/>
      <c r="J14" s="5"/>
      <c r="K14" s="4"/>
      <c r="M14" s="3" t="s">
        <v>43</v>
      </c>
      <c r="N14" s="4">
        <f t="shared" si="1"/>
        <v>0.32222222222222224</v>
      </c>
      <c r="O14" s="4">
        <f t="shared" si="2"/>
        <v>0.24444444444444446</v>
      </c>
      <c r="P14" s="4">
        <f t="shared" si="3"/>
        <v>7.7777777777777779E-2</v>
      </c>
    </row>
    <row r="15" spans="2:16" x14ac:dyDescent="0.2">
      <c r="B15" s="5"/>
      <c r="C15" s="5"/>
      <c r="D15" s="5"/>
      <c r="E15" s="5"/>
      <c r="F15" s="5"/>
      <c r="G15" s="5"/>
      <c r="H15" s="5"/>
      <c r="I15" s="5"/>
      <c r="J15" s="5"/>
      <c r="K15" s="4"/>
      <c r="M15" s="3" t="s">
        <v>44</v>
      </c>
      <c r="N15" s="4">
        <f t="shared" si="1"/>
        <v>0.53333333333333333</v>
      </c>
      <c r="O15" s="4">
        <f t="shared" si="2"/>
        <v>0.44444444444444448</v>
      </c>
      <c r="P15" s="4">
        <f t="shared" si="3"/>
        <v>8.8888888888888851E-2</v>
      </c>
    </row>
    <row r="16" spans="2:16" x14ac:dyDescent="0.2">
      <c r="B16" s="5"/>
      <c r="C16" s="5"/>
      <c r="D16" s="5"/>
      <c r="E16" s="5"/>
      <c r="F16" s="5"/>
      <c r="G16" s="5"/>
      <c r="H16" s="5"/>
      <c r="I16" s="5"/>
      <c r="J16" s="5"/>
      <c r="K16" s="4"/>
      <c r="M16" s="3" t="s">
        <v>45</v>
      </c>
      <c r="N16" s="4">
        <f t="shared" si="1"/>
        <v>0.85555555555555551</v>
      </c>
      <c r="O16" s="4">
        <f t="shared" si="2"/>
        <v>0.7777777777777779</v>
      </c>
      <c r="P16" s="4">
        <f t="shared" si="3"/>
        <v>7.7777777777777612E-2</v>
      </c>
    </row>
    <row r="17" spans="2:16" x14ac:dyDescent="0.2">
      <c r="B17" s="5"/>
      <c r="C17" s="5"/>
      <c r="D17" s="5"/>
      <c r="E17" s="5"/>
      <c r="F17" s="5"/>
      <c r="G17" s="5"/>
      <c r="H17" s="5"/>
      <c r="I17" s="5"/>
      <c r="J17" s="5"/>
      <c r="K17" s="4"/>
      <c r="M17" s="3" t="s">
        <v>46</v>
      </c>
      <c r="N17" s="4">
        <f t="shared" si="1"/>
        <v>0.89999999999999991</v>
      </c>
      <c r="O17" s="4">
        <f t="shared" si="2"/>
        <v>0.90000000000000013</v>
      </c>
      <c r="P17" s="4">
        <f t="shared" si="3"/>
        <v>2.2204460492503131E-16</v>
      </c>
    </row>
    <row r="18" spans="2:16" x14ac:dyDescent="0.2">
      <c r="B18" s="5"/>
      <c r="C18" s="5"/>
      <c r="D18" s="5"/>
      <c r="E18" s="5"/>
      <c r="F18" s="5"/>
      <c r="G18" s="5"/>
      <c r="H18" s="5"/>
      <c r="I18" s="5"/>
      <c r="J18" s="5"/>
      <c r="K18" s="4"/>
      <c r="M18" s="3" t="s">
        <v>47</v>
      </c>
      <c r="N18" s="4">
        <f t="shared" si="1"/>
        <v>0.97777777777777763</v>
      </c>
      <c r="O18" s="4">
        <f t="shared" si="2"/>
        <v>0.96666666666666679</v>
      </c>
      <c r="P18" s="4">
        <f t="shared" si="3"/>
        <v>1.111111111111085E-2</v>
      </c>
    </row>
    <row r="19" spans="2:16" x14ac:dyDescent="0.2">
      <c r="B19" s="5"/>
      <c r="C19" s="5"/>
      <c r="D19" s="5"/>
      <c r="E19" s="5"/>
      <c r="F19" s="5"/>
      <c r="G19" s="5"/>
      <c r="H19" s="5"/>
      <c r="I19" s="5"/>
      <c r="J19" s="5"/>
      <c r="K19" s="4"/>
      <c r="M19" s="3" t="s">
        <v>48</v>
      </c>
      <c r="N19" s="4">
        <f t="shared" si="1"/>
        <v>0.99999999999999989</v>
      </c>
      <c r="O19" s="4">
        <f t="shared" si="2"/>
        <v>1.0000000000000002</v>
      </c>
      <c r="P19" s="4">
        <f t="shared" si="3"/>
        <v>3.3306690738754696E-16</v>
      </c>
    </row>
    <row r="20" spans="2:16" x14ac:dyDescent="0.2">
      <c r="B20" s="5"/>
      <c r="C20" s="5"/>
      <c r="D20" s="5"/>
      <c r="E20" s="5"/>
      <c r="F20" s="5"/>
      <c r="G20" s="5"/>
      <c r="H20" s="5"/>
      <c r="I20" s="5"/>
      <c r="J20" s="5"/>
      <c r="K20" s="4"/>
      <c r="M20" s="3" t="s">
        <v>39</v>
      </c>
      <c r="N20" s="3"/>
      <c r="O20" s="3"/>
      <c r="P20" s="4">
        <f>MAX(P12:P19)</f>
        <v>8.8888888888888851E-2</v>
      </c>
    </row>
    <row r="21" spans="2:16" x14ac:dyDescent="0.2">
      <c r="B21" s="5"/>
      <c r="C21" s="5"/>
      <c r="D21" s="5"/>
      <c r="E21" s="5"/>
      <c r="F21" s="5"/>
      <c r="G21" s="5"/>
      <c r="H21" s="5"/>
      <c r="I21" s="5"/>
      <c r="J21" s="5"/>
      <c r="K21" s="4"/>
      <c r="M21" s="3" t="s">
        <v>49</v>
      </c>
      <c r="N21" s="3"/>
      <c r="O21" s="3"/>
      <c r="P21" s="3"/>
    </row>
    <row r="22" spans="2:16" x14ac:dyDescent="0.2">
      <c r="B22" s="5"/>
      <c r="C22" s="5"/>
      <c r="D22" s="5"/>
      <c r="E22" s="5"/>
      <c r="F22" s="5"/>
      <c r="G22" s="5"/>
      <c r="H22" s="5"/>
      <c r="I22" s="5"/>
      <c r="J22" s="5"/>
      <c r="K22" s="4"/>
      <c r="M22" s="3" t="s">
        <v>50</v>
      </c>
      <c r="N22" s="4">
        <f>B51</f>
        <v>0</v>
      </c>
      <c r="O22" s="4">
        <f>B65</f>
        <v>0</v>
      </c>
      <c r="P22" s="4">
        <f>ABS(N22-O22)</f>
        <v>0</v>
      </c>
    </row>
    <row r="23" spans="2:16" x14ac:dyDescent="0.2">
      <c r="B23" s="5"/>
      <c r="C23" s="5"/>
      <c r="D23" s="5"/>
      <c r="E23" s="5"/>
      <c r="F23" s="5"/>
      <c r="G23" s="5"/>
      <c r="H23" s="5"/>
      <c r="I23" s="5"/>
      <c r="J23" s="5"/>
      <c r="K23" s="4"/>
      <c r="M23" s="3" t="s">
        <v>51</v>
      </c>
      <c r="N23" s="4">
        <f>N22+B52+C51</f>
        <v>1.1111111111111112E-2</v>
      </c>
      <c r="O23" s="4">
        <f>O22+B66+C65</f>
        <v>1.1111111111111112E-2</v>
      </c>
      <c r="P23" s="4">
        <f t="shared" ref="P23:P36" si="4">ABS(N23-O23)</f>
        <v>0</v>
      </c>
    </row>
    <row r="24" spans="2:16" x14ac:dyDescent="0.2">
      <c r="B24" s="5"/>
      <c r="C24" s="5"/>
      <c r="D24" s="5"/>
      <c r="E24" s="5"/>
      <c r="F24" s="5"/>
      <c r="G24" s="5"/>
      <c r="H24" s="5"/>
      <c r="I24" s="5"/>
      <c r="J24" s="5"/>
      <c r="K24" s="4"/>
      <c r="M24" s="3" t="s">
        <v>52</v>
      </c>
      <c r="N24" s="4">
        <f>N23+B53+C52+D51</f>
        <v>3.3333333333333333E-2</v>
      </c>
      <c r="O24" s="4">
        <f>O23+B67+C66+D65</f>
        <v>3.3333333333333333E-2</v>
      </c>
      <c r="P24" s="4">
        <f t="shared" si="4"/>
        <v>0</v>
      </c>
    </row>
    <row r="25" spans="2:16" x14ac:dyDescent="0.2">
      <c r="B25" s="5"/>
      <c r="C25" s="5"/>
      <c r="D25" s="5"/>
      <c r="E25" s="5"/>
      <c r="F25" s="5"/>
      <c r="G25" s="5"/>
      <c r="H25" s="5"/>
      <c r="I25" s="5"/>
      <c r="J25" s="5"/>
      <c r="K25" s="4"/>
      <c r="M25" s="3" t="s">
        <v>53</v>
      </c>
      <c r="N25" s="4">
        <f>N24+B54+C53+D52+E51</f>
        <v>6.6666666666666666E-2</v>
      </c>
      <c r="O25" s="4">
        <f>O24+B68+C67+D66+E65</f>
        <v>4.4444444444444446E-2</v>
      </c>
      <c r="P25" s="4">
        <f t="shared" si="4"/>
        <v>2.222222222222222E-2</v>
      </c>
    </row>
    <row r="26" spans="2:16" x14ac:dyDescent="0.2">
      <c r="B26" s="5"/>
      <c r="C26" s="5"/>
      <c r="D26" s="5"/>
      <c r="E26" s="5"/>
      <c r="F26" s="5"/>
      <c r="G26" s="5"/>
      <c r="H26" s="5"/>
      <c r="I26" s="5"/>
      <c r="J26" s="5"/>
      <c r="K26" s="4"/>
      <c r="M26" s="3" t="s">
        <v>54</v>
      </c>
      <c r="N26" s="4">
        <f>N25+B55+C54+D53+E52+F51</f>
        <v>0.11111111111111112</v>
      </c>
      <c r="O26" s="4">
        <f>O25+B69+C68+D67+E66+F65</f>
        <v>7.7777777777777779E-2</v>
      </c>
      <c r="P26" s="4">
        <f t="shared" si="4"/>
        <v>3.333333333333334E-2</v>
      </c>
    </row>
    <row r="27" spans="2:16" x14ac:dyDescent="0.2">
      <c r="B27" s="5"/>
      <c r="C27" s="5"/>
      <c r="D27" s="5"/>
      <c r="E27" s="5"/>
      <c r="F27" s="5"/>
      <c r="G27" s="5"/>
      <c r="H27" s="5"/>
      <c r="I27" s="5"/>
      <c r="J27" s="5"/>
      <c r="K27" s="4"/>
      <c r="M27" s="3" t="s">
        <v>55</v>
      </c>
      <c r="N27" s="4">
        <f>N26+B56+C55+D54+E53+F52+G51</f>
        <v>0.24444444444444444</v>
      </c>
      <c r="O27" s="4">
        <f>O26+B70+C69+D68+E67+F66+G65</f>
        <v>0.13333333333333333</v>
      </c>
      <c r="P27" s="4">
        <f t="shared" si="4"/>
        <v>0.1111111111111111</v>
      </c>
    </row>
    <row r="28" spans="2:16" x14ac:dyDescent="0.2">
      <c r="B28" s="5"/>
      <c r="C28" s="5"/>
      <c r="D28" s="5"/>
      <c r="E28" s="5"/>
      <c r="F28" s="5"/>
      <c r="G28" s="5"/>
      <c r="H28" s="5"/>
      <c r="I28" s="5"/>
      <c r="J28" s="5"/>
      <c r="K28" s="4"/>
      <c r="M28" s="3" t="s">
        <v>56</v>
      </c>
      <c r="N28" s="4">
        <f>N27+B57+C56+D55+E54+F53+G52+H51</f>
        <v>0.5</v>
      </c>
      <c r="O28" s="4">
        <f>O27+B71+C70+D69+E68+F67+G66+H65</f>
        <v>0.3666666666666667</v>
      </c>
      <c r="P28" s="4">
        <f t="shared" si="4"/>
        <v>0.1333333333333333</v>
      </c>
    </row>
    <row r="29" spans="2:16" x14ac:dyDescent="0.2">
      <c r="B29" s="5"/>
      <c r="C29" s="5"/>
      <c r="D29" s="5"/>
      <c r="E29" s="5"/>
      <c r="F29" s="5"/>
      <c r="G29" s="5"/>
      <c r="H29" s="5"/>
      <c r="I29" s="5"/>
      <c r="J29" s="5"/>
      <c r="K29" s="4"/>
      <c r="M29" s="3" t="s">
        <v>57</v>
      </c>
      <c r="N29" s="4">
        <f>N28+B58+C57+D56+E55+F54+G53+H52+I51</f>
        <v>0.7666666666666665</v>
      </c>
      <c r="O29" s="4">
        <f>O28+B72+C71+D70+E69+F68+G67+H66+I65</f>
        <v>0.77777777777777779</v>
      </c>
      <c r="P29" s="4">
        <f t="shared" si="4"/>
        <v>1.1111111111111294E-2</v>
      </c>
    </row>
    <row r="30" spans="2:16" x14ac:dyDescent="0.2">
      <c r="B30" s="5"/>
      <c r="C30" s="5"/>
      <c r="D30" s="5"/>
      <c r="E30" s="5"/>
      <c r="F30" s="5"/>
      <c r="G30" s="5"/>
      <c r="H30" s="5"/>
      <c r="I30" s="5"/>
      <c r="J30" s="5"/>
      <c r="K30" s="4"/>
      <c r="M30" s="3" t="s">
        <v>58</v>
      </c>
      <c r="N30" s="4">
        <f>N29+C58+D57+E56+F55+G54+H53+I52</f>
        <v>0.87777777777777755</v>
      </c>
      <c r="O30" s="4">
        <f>O29+C72+D71+E70+F69+G68+H67+I66</f>
        <v>0.93333333333333335</v>
      </c>
      <c r="P30" s="4">
        <f t="shared" si="4"/>
        <v>5.5555555555555802E-2</v>
      </c>
    </row>
    <row r="31" spans="2:16" x14ac:dyDescent="0.2">
      <c r="B31" s="5"/>
      <c r="C31" s="5"/>
      <c r="D31" s="5"/>
      <c r="E31" s="5"/>
      <c r="F31" s="5"/>
      <c r="G31" s="5"/>
      <c r="H31" s="5"/>
      <c r="I31" s="5"/>
      <c r="J31" s="5"/>
      <c r="K31" s="4"/>
      <c r="M31" s="3" t="s">
        <v>59</v>
      </c>
      <c r="N31" s="4">
        <f>N30+D58+E57+F56+G55+H54+I53</f>
        <v>0.9444444444444442</v>
      </c>
      <c r="O31" s="4">
        <f>O30+D72+E71+F70+G69+H68+I67</f>
        <v>0.94444444444444442</v>
      </c>
      <c r="P31" s="4">
        <f t="shared" si="4"/>
        <v>2.2204460492503131E-16</v>
      </c>
    </row>
    <row r="32" spans="2:16" x14ac:dyDescent="0.2">
      <c r="B32" s="5"/>
      <c r="C32" s="5"/>
      <c r="D32" s="5"/>
      <c r="E32" s="5"/>
      <c r="F32" s="5"/>
      <c r="G32" s="5"/>
      <c r="H32" s="5"/>
      <c r="I32" s="5"/>
      <c r="J32" s="5"/>
      <c r="K32" s="4"/>
      <c r="M32" s="3" t="s">
        <v>60</v>
      </c>
      <c r="N32" s="4">
        <f>N31+E58+F57+G56+H55+I54</f>
        <v>0.98888888888888871</v>
      </c>
      <c r="O32" s="4">
        <f>O31+E72+F71+G70+H69+I68</f>
        <v>0.96666666666666667</v>
      </c>
      <c r="P32" s="4">
        <f t="shared" si="4"/>
        <v>2.2222222222222032E-2</v>
      </c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4"/>
      <c r="M33" s="3" t="s">
        <v>61</v>
      </c>
      <c r="N33" s="4">
        <f>N32+F58+G57+H56+I55</f>
        <v>0.98888888888888871</v>
      </c>
      <c r="O33" s="4">
        <f>O32+F72+G71+H70+I69</f>
        <v>0.98888888888888882</v>
      </c>
      <c r="P33" s="4">
        <f t="shared" si="4"/>
        <v>1.1102230246251565E-16</v>
      </c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4"/>
      <c r="M34" s="3" t="s">
        <v>62</v>
      </c>
      <c r="N34" s="4">
        <f>N33+G58+H57+I56</f>
        <v>0.98888888888888871</v>
      </c>
      <c r="O34" s="4">
        <f>O33+G72+H71+I70</f>
        <v>0.98888888888888882</v>
      </c>
      <c r="P34" s="4">
        <f t="shared" si="4"/>
        <v>1.1102230246251565E-16</v>
      </c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4"/>
      <c r="M35" s="3" t="s">
        <v>63</v>
      </c>
      <c r="N35" s="4">
        <f>N34+H58+I57</f>
        <v>0.99999999999999978</v>
      </c>
      <c r="O35" s="4">
        <f>O34+H72+I71</f>
        <v>0.99999999999999989</v>
      </c>
      <c r="P35" s="4">
        <f t="shared" si="4"/>
        <v>1.1102230246251565E-16</v>
      </c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4"/>
      <c r="M36" s="3" t="s">
        <v>64</v>
      </c>
      <c r="N36" s="4">
        <f>N35+I58</f>
        <v>0.99999999999999978</v>
      </c>
      <c r="O36" s="4">
        <f>O35+I72</f>
        <v>0.99999999999999989</v>
      </c>
      <c r="P36" s="4">
        <f t="shared" si="4"/>
        <v>1.1102230246251565E-16</v>
      </c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4"/>
      <c r="M37" s="3" t="s">
        <v>39</v>
      </c>
      <c r="N37" s="3"/>
      <c r="O37" s="3"/>
      <c r="P37" s="5">
        <f>MAX(P22:P36)</f>
        <v>0.1333333333333333</v>
      </c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4"/>
      <c r="M38" s="3" t="s">
        <v>65</v>
      </c>
      <c r="N38" s="3"/>
      <c r="O38" s="3"/>
      <c r="P38" s="3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4"/>
      <c r="M39" s="3" t="s">
        <v>66</v>
      </c>
      <c r="N39" s="4">
        <f>I51</f>
        <v>0</v>
      </c>
      <c r="O39" s="4">
        <f>I65</f>
        <v>2.2222222222222223E-2</v>
      </c>
      <c r="P39" s="4">
        <f>ABS(N39-O39)</f>
        <v>2.2222222222222223E-2</v>
      </c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4"/>
      <c r="M40" s="3" t="s">
        <v>67</v>
      </c>
      <c r="N40" s="4">
        <f>H51+I52+N39</f>
        <v>1.1111111111111112E-2</v>
      </c>
      <c r="O40" s="4">
        <f>O39+H65+I66</f>
        <v>3.3333333333333333E-2</v>
      </c>
      <c r="P40" s="4">
        <f t="shared" ref="P40:P53" si="5">ABS(N40-O40)</f>
        <v>2.222222222222222E-2</v>
      </c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4"/>
      <c r="M41" s="3" t="s">
        <v>68</v>
      </c>
      <c r="N41" s="4">
        <f>G51+H52+I53+N40</f>
        <v>4.4444444444444446E-2</v>
      </c>
      <c r="O41" s="4">
        <f>O40+G65+H66+I67</f>
        <v>3.3333333333333333E-2</v>
      </c>
      <c r="P41" s="4">
        <f t="shared" si="5"/>
        <v>1.1111111111111113E-2</v>
      </c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4"/>
      <c r="M42" s="3" t="s">
        <v>69</v>
      </c>
      <c r="N42" s="4">
        <f>+F51+G52+H53+I54+N41</f>
        <v>5.5555555555555559E-2</v>
      </c>
      <c r="O42" s="4">
        <f>O41+F65+G66+H67+I68</f>
        <v>4.4444444444444446E-2</v>
      </c>
      <c r="P42" s="4">
        <f t="shared" si="5"/>
        <v>1.1111111111111113E-2</v>
      </c>
    </row>
    <row r="43" spans="2:16" x14ac:dyDescent="0.2">
      <c r="B43" s="5"/>
      <c r="C43" s="5"/>
      <c r="D43" s="5"/>
      <c r="E43" s="5"/>
      <c r="F43" s="5"/>
      <c r="G43" s="5"/>
      <c r="H43" s="5"/>
      <c r="I43" s="5"/>
      <c r="J43" s="5"/>
      <c r="K43" s="4"/>
      <c r="M43" s="3" t="s">
        <v>70</v>
      </c>
      <c r="N43" s="4">
        <f>E51+F52+G53+H54+I55+N42</f>
        <v>0.12222222222222223</v>
      </c>
      <c r="O43" s="4">
        <f>O42+E65+F66+G67+H68+I69</f>
        <v>0.1</v>
      </c>
      <c r="P43" s="4">
        <f t="shared" si="5"/>
        <v>2.2222222222222227E-2</v>
      </c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4"/>
      <c r="M44" s="3" t="s">
        <v>71</v>
      </c>
      <c r="N44" s="4">
        <f>D51+E52+F53+G54+H55+I56+N43</f>
        <v>0.25555555555555554</v>
      </c>
      <c r="O44" s="4">
        <f>O43+D65+E66+F67+G68+H69+I70</f>
        <v>0.2</v>
      </c>
      <c r="P44" s="4">
        <f t="shared" si="5"/>
        <v>5.5555555555555525E-2</v>
      </c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4"/>
      <c r="M45" s="3" t="s">
        <v>72</v>
      </c>
      <c r="N45" s="4">
        <f>C51+D52+E53+F54+G55+H56+I57+N44</f>
        <v>0.42222222222222217</v>
      </c>
      <c r="O45" s="4">
        <f>O44+C65+D66+E67+F68+G69+H70+I71</f>
        <v>0.31111111111111112</v>
      </c>
      <c r="P45" s="4">
        <f t="shared" si="5"/>
        <v>0.11111111111111105</v>
      </c>
    </row>
    <row r="46" spans="2:16" x14ac:dyDescent="0.2">
      <c r="K46" s="4"/>
      <c r="M46" s="3" t="s">
        <v>73</v>
      </c>
      <c r="N46" s="4">
        <f>B51+C52+D53+E54+F55+G56+H57+I58+N45</f>
        <v>0.62222222222222212</v>
      </c>
      <c r="O46" s="4">
        <f>O45+B65+C66+D67+E68+F69+G70+H71+I72</f>
        <v>0.52222222222222225</v>
      </c>
      <c r="P46" s="4">
        <f t="shared" si="5"/>
        <v>9.9999999999999867E-2</v>
      </c>
    </row>
    <row r="47" spans="2:16" x14ac:dyDescent="0.2">
      <c r="K47" s="4"/>
      <c r="M47" s="3" t="s">
        <v>74</v>
      </c>
      <c r="N47" s="4">
        <f>B52+C53+D54+E55+F56+G57+H58+N46</f>
        <v>0.78888888888888875</v>
      </c>
      <c r="O47" s="4">
        <f>O46+B66+C67+D68+E69+F70+G71+H72</f>
        <v>0.74444444444444446</v>
      </c>
      <c r="P47" s="4">
        <f t="shared" si="5"/>
        <v>4.4444444444444287E-2</v>
      </c>
    </row>
    <row r="48" spans="2:16" x14ac:dyDescent="0.2">
      <c r="K48" s="4"/>
      <c r="M48" s="3" t="s">
        <v>75</v>
      </c>
      <c r="N48" s="4">
        <f>B53+C54+D55+E56+F57+G58+N47</f>
        <v>0.86666666666666647</v>
      </c>
      <c r="O48" s="4">
        <f>O47+B67+C68+D69+E70+F71+G72</f>
        <v>0.85555555555555551</v>
      </c>
      <c r="P48" s="4">
        <f t="shared" si="5"/>
        <v>1.1111111111110961E-2</v>
      </c>
    </row>
    <row r="49" spans="1:16" x14ac:dyDescent="0.2">
      <c r="A49" t="s">
        <v>81</v>
      </c>
      <c r="K49" s="4"/>
      <c r="M49" s="3" t="s">
        <v>76</v>
      </c>
      <c r="N49" s="4">
        <f>B54+C55+D56+E57+F58+N48</f>
        <v>0.93333333333333313</v>
      </c>
      <c r="O49" s="4">
        <f>O48+B68+C69+D70+E71+F72</f>
        <v>0.93333333333333324</v>
      </c>
      <c r="P49" s="4">
        <f t="shared" si="5"/>
        <v>1.1102230246251565E-16</v>
      </c>
    </row>
    <row r="50" spans="1:16" x14ac:dyDescent="0.2">
      <c r="A50" t="s">
        <v>6</v>
      </c>
      <c r="J50" t="s">
        <v>0</v>
      </c>
      <c r="K50" s="4"/>
      <c r="M50" s="3" t="s">
        <v>77</v>
      </c>
      <c r="N50" s="4">
        <f>B55+C56+D57+E58+N49</f>
        <v>0.96666666666666645</v>
      </c>
      <c r="O50" s="4">
        <f>O49+B69+C70+D71+E72</f>
        <v>0.94444444444444431</v>
      </c>
      <c r="P50" s="4">
        <f t="shared" si="5"/>
        <v>2.2222222222222143E-2</v>
      </c>
    </row>
    <row r="51" spans="1:16" x14ac:dyDescent="0.2">
      <c r="A51" s="1" t="s">
        <v>7</v>
      </c>
      <c r="B51" s="4">
        <v>0</v>
      </c>
      <c r="C51" s="4">
        <v>1.1111111111111112E-2</v>
      </c>
      <c r="D51" s="4">
        <v>2.2222222222222223E-2</v>
      </c>
      <c r="E51" s="4">
        <v>2.2222222222222223E-2</v>
      </c>
      <c r="F51" s="4">
        <v>0</v>
      </c>
      <c r="G51" s="4">
        <v>2.2222222222222223E-2</v>
      </c>
      <c r="H51" s="4">
        <v>0</v>
      </c>
      <c r="I51" s="4">
        <v>0</v>
      </c>
      <c r="J51" s="4">
        <f>SUM(B51:I51)</f>
        <v>7.7777777777777779E-2</v>
      </c>
      <c r="K51" s="4"/>
      <c r="M51" s="3" t="s">
        <v>78</v>
      </c>
      <c r="N51" s="4">
        <f>B56+C57+D58+N50</f>
        <v>0.98888888888888871</v>
      </c>
      <c r="O51" s="4">
        <f>O50+B70+C71</f>
        <v>0.97777777777777763</v>
      </c>
      <c r="P51" s="4">
        <f t="shared" si="5"/>
        <v>1.1111111111111072E-2</v>
      </c>
    </row>
    <row r="52" spans="1:16" x14ac:dyDescent="0.2">
      <c r="A52" s="2" t="s">
        <v>8</v>
      </c>
      <c r="B52" s="4">
        <v>0</v>
      </c>
      <c r="C52" s="4">
        <v>0</v>
      </c>
      <c r="D52" s="4">
        <v>1.1111111111111112E-2</v>
      </c>
      <c r="E52" s="4">
        <v>1.1111111111111112E-2</v>
      </c>
      <c r="F52" s="4">
        <v>0</v>
      </c>
      <c r="G52" s="4">
        <v>1.1111111111111112E-2</v>
      </c>
      <c r="H52" s="4">
        <v>1.1111111111111112E-2</v>
      </c>
      <c r="I52" s="4">
        <v>1.1111111111111112E-2</v>
      </c>
      <c r="J52" s="4">
        <f t="shared" ref="J52:J58" si="6">SUM(B52:I52)</f>
        <v>5.5555555555555559E-2</v>
      </c>
      <c r="K52" s="4"/>
      <c r="M52" s="3" t="s">
        <v>79</v>
      </c>
      <c r="N52" s="4">
        <f>B57+C58+N51</f>
        <v>0.99999999999999978</v>
      </c>
      <c r="O52" s="4">
        <f>O51+B71+C72</f>
        <v>0.98888888888888871</v>
      </c>
      <c r="P52" s="4">
        <f t="shared" si="5"/>
        <v>1.1111111111111072E-2</v>
      </c>
    </row>
    <row r="53" spans="1:16" x14ac:dyDescent="0.2">
      <c r="A53" t="s">
        <v>9</v>
      </c>
      <c r="B53" s="4">
        <v>0</v>
      </c>
      <c r="C53" s="4">
        <v>0</v>
      </c>
      <c r="D53" s="4">
        <v>3.3333333333333333E-2</v>
      </c>
      <c r="E53" s="4">
        <v>6.6666666666666666E-2</v>
      </c>
      <c r="F53" s="4">
        <v>4.4444444444444446E-2</v>
      </c>
      <c r="G53" s="4">
        <v>4.4444444444444446E-2</v>
      </c>
      <c r="H53" s="4">
        <v>0</v>
      </c>
      <c r="I53" s="4">
        <v>0</v>
      </c>
      <c r="J53" s="4">
        <f t="shared" si="6"/>
        <v>0.18888888888888891</v>
      </c>
      <c r="K53" s="4"/>
      <c r="M53" s="3" t="s">
        <v>80</v>
      </c>
      <c r="N53" s="4">
        <f>B58+N52</f>
        <v>0.99999999999999978</v>
      </c>
      <c r="O53" s="4">
        <f>O52+B72</f>
        <v>0.99999999999999978</v>
      </c>
      <c r="P53" s="4">
        <f t="shared" si="5"/>
        <v>0</v>
      </c>
    </row>
    <row r="54" spans="1:16" x14ac:dyDescent="0.2">
      <c r="A54" t="s">
        <v>10</v>
      </c>
      <c r="B54" s="4">
        <v>0</v>
      </c>
      <c r="C54" s="4">
        <v>0</v>
      </c>
      <c r="D54" s="4">
        <v>2.2222222222222223E-2</v>
      </c>
      <c r="E54" s="4">
        <v>0.1111111111111111</v>
      </c>
      <c r="F54" s="4">
        <v>4.4444444444444446E-2</v>
      </c>
      <c r="G54" s="4">
        <v>3.3333333333333333E-2</v>
      </c>
      <c r="H54" s="4">
        <v>0</v>
      </c>
      <c r="I54" s="4">
        <v>0</v>
      </c>
      <c r="J54" s="4">
        <f t="shared" si="6"/>
        <v>0.21111111111111111</v>
      </c>
      <c r="K54" s="4"/>
      <c r="M54" s="3" t="s">
        <v>39</v>
      </c>
      <c r="N54" s="4"/>
      <c r="O54" s="4"/>
      <c r="P54" s="4">
        <f>MAX(P39:P53)</f>
        <v>0.11111111111111105</v>
      </c>
    </row>
    <row r="55" spans="1:16" x14ac:dyDescent="0.2">
      <c r="A55" t="s">
        <v>11</v>
      </c>
      <c r="B55" s="4">
        <v>0</v>
      </c>
      <c r="C55" s="4">
        <v>2.2222222222222223E-2</v>
      </c>
      <c r="D55" s="4">
        <v>7.7777777777777779E-2</v>
      </c>
      <c r="E55" s="4">
        <v>0.13333333333333333</v>
      </c>
      <c r="F55" s="4">
        <v>3.3333333333333333E-2</v>
      </c>
      <c r="G55" s="4">
        <v>3.3333333333333333E-2</v>
      </c>
      <c r="H55" s="4">
        <v>2.2222222222222223E-2</v>
      </c>
      <c r="I55" s="4">
        <v>0</v>
      </c>
      <c r="J55" s="4">
        <f t="shared" si="6"/>
        <v>0.32222222222222219</v>
      </c>
      <c r="K55" s="4"/>
      <c r="M55" s="6"/>
    </row>
    <row r="56" spans="1:16" x14ac:dyDescent="0.2">
      <c r="A56" t="s">
        <v>12</v>
      </c>
      <c r="B56" s="4">
        <v>0</v>
      </c>
      <c r="C56" s="4">
        <v>1.1111111111111112E-2</v>
      </c>
      <c r="D56" s="4">
        <v>1.1111111111111112E-2</v>
      </c>
      <c r="E56" s="4">
        <v>0</v>
      </c>
      <c r="F56" s="4">
        <v>0</v>
      </c>
      <c r="G56" s="4">
        <v>2.2222222222222223E-2</v>
      </c>
      <c r="H56" s="4">
        <v>0</v>
      </c>
      <c r="I56" s="4">
        <v>0</v>
      </c>
      <c r="J56" s="4">
        <f t="shared" si="6"/>
        <v>4.4444444444444446E-2</v>
      </c>
      <c r="K56" s="4"/>
      <c r="M56" s="6"/>
    </row>
    <row r="57" spans="1:16" x14ac:dyDescent="0.2">
      <c r="A57" t="s">
        <v>13</v>
      </c>
      <c r="B57" s="4">
        <v>0</v>
      </c>
      <c r="C57" s="4">
        <v>2.2222222222222223E-2</v>
      </c>
      <c r="D57" s="4">
        <v>2.2222222222222223E-2</v>
      </c>
      <c r="E57" s="4">
        <v>3.3333333333333333E-2</v>
      </c>
      <c r="F57" s="4">
        <v>0</v>
      </c>
      <c r="G57" s="4">
        <v>0</v>
      </c>
      <c r="H57" s="4">
        <v>0</v>
      </c>
      <c r="I57" s="4">
        <v>0</v>
      </c>
      <c r="J57" s="4">
        <f t="shared" si="6"/>
        <v>7.7777777777777779E-2</v>
      </c>
      <c r="K57" s="4"/>
      <c r="M57" s="6" t="s">
        <v>19</v>
      </c>
      <c r="N57" t="s">
        <v>26</v>
      </c>
      <c r="O57" t="s">
        <v>27</v>
      </c>
      <c r="P57" t="s">
        <v>28</v>
      </c>
    </row>
    <row r="58" spans="1:16" x14ac:dyDescent="0.2">
      <c r="A58" t="s">
        <v>14</v>
      </c>
      <c r="B58" s="4">
        <v>0</v>
      </c>
      <c r="C58" s="4">
        <v>1.1111111111111112E-2</v>
      </c>
      <c r="D58" s="4">
        <v>0</v>
      </c>
      <c r="E58" s="4">
        <v>0</v>
      </c>
      <c r="F58" s="4">
        <v>0</v>
      </c>
      <c r="G58" s="4">
        <v>0</v>
      </c>
      <c r="H58" s="4">
        <v>1.1111111111111112E-2</v>
      </c>
      <c r="I58" s="4">
        <v>0</v>
      </c>
      <c r="J58" s="4">
        <f t="shared" si="6"/>
        <v>2.2222222222222223E-2</v>
      </c>
      <c r="K58" s="4"/>
      <c r="M58" s="6" t="s">
        <v>20</v>
      </c>
      <c r="N58" s="4">
        <f>SUM(B51:B57)+SUM(C51:C56)+SUM(D51:D55)+SUM(E51:E54)+SUM(F51:F53)+SUM(G51:G52)+H51</f>
        <v>0.50000000000000011</v>
      </c>
      <c r="O58" s="4">
        <f>SUM(B65:B71)+SUM(C65:C70)+SUM(D65:D69)+SUM(E65:E68)+SUM(F65:F67)+SUM(G65:G66)+SUM(H65)</f>
        <v>0.3666666666666667</v>
      </c>
      <c r="P58" s="4">
        <f>O58-N58</f>
        <v>-0.13333333333333341</v>
      </c>
    </row>
    <row r="59" spans="1:16" x14ac:dyDescent="0.2">
      <c r="A59" t="s">
        <v>15</v>
      </c>
      <c r="B59" s="4">
        <f>SUM(B51:B58)</f>
        <v>0</v>
      </c>
      <c r="C59" s="4">
        <f t="shared" ref="C59:I59" si="7">SUM(C51:C58)</f>
        <v>7.7777777777777779E-2</v>
      </c>
      <c r="D59" s="4">
        <f t="shared" si="7"/>
        <v>0.2</v>
      </c>
      <c r="E59" s="4">
        <f t="shared" si="7"/>
        <v>0.37777777777777777</v>
      </c>
      <c r="F59" s="4">
        <f t="shared" si="7"/>
        <v>0.12222222222222223</v>
      </c>
      <c r="G59" s="4">
        <f t="shared" si="7"/>
        <v>0.16666666666666666</v>
      </c>
      <c r="H59" s="4">
        <f t="shared" si="7"/>
        <v>4.4444444444444446E-2</v>
      </c>
      <c r="I59" s="4">
        <f t="shared" si="7"/>
        <v>1.1111111111111112E-2</v>
      </c>
      <c r="J59" s="4">
        <f>SUM(J51:J58)</f>
        <v>0.99999999999999989</v>
      </c>
      <c r="K59" s="4">
        <f>SUM(B59:I59)</f>
        <v>0.99999999999999989</v>
      </c>
      <c r="M59" s="6" t="s">
        <v>21</v>
      </c>
      <c r="N59" s="4">
        <f>SUM(B51:E54)</f>
        <v>0.31111111111111112</v>
      </c>
      <c r="O59" s="4">
        <f>SUM(B65:E68)</f>
        <v>0.25555555555555554</v>
      </c>
      <c r="P59" s="4">
        <f t="shared" ref="P59:P63" si="8">O59-N59</f>
        <v>-5.555555555555558E-2</v>
      </c>
    </row>
    <row r="60" spans="1:16" x14ac:dyDescent="0.2">
      <c r="A60" t="s">
        <v>16</v>
      </c>
      <c r="B60" t="s">
        <v>14</v>
      </c>
      <c r="C60" t="s">
        <v>13</v>
      </c>
      <c r="D60" t="s">
        <v>12</v>
      </c>
      <c r="E60" t="s">
        <v>11</v>
      </c>
      <c r="F60" t="s">
        <v>10</v>
      </c>
      <c r="G60" t="s">
        <v>9</v>
      </c>
      <c r="H60" t="s">
        <v>17</v>
      </c>
      <c r="I60" t="s">
        <v>7</v>
      </c>
      <c r="K60" s="4"/>
      <c r="M60" s="6" t="s">
        <v>22</v>
      </c>
      <c r="N60" s="4">
        <f>B58+C57+D56+E55+F54+G53+H52+I51+E54+F55</f>
        <v>0.41111111111111109</v>
      </c>
      <c r="O60" s="4">
        <f>B72+C71+D70+E69+F68+G67+H66+I65+E68+F69</f>
        <v>0.58888888888888891</v>
      </c>
      <c r="P60" s="4">
        <f t="shared" si="8"/>
        <v>0.17777777777777781</v>
      </c>
    </row>
    <row r="61" spans="1:16" x14ac:dyDescent="0.2">
      <c r="M61" s="6" t="s">
        <v>23</v>
      </c>
      <c r="N61" s="4">
        <f>SUM(E54:F55)</f>
        <v>0.32222222222222219</v>
      </c>
      <c r="O61" s="4">
        <f>SUM(E68:F69)</f>
        <v>0.42222222222222228</v>
      </c>
      <c r="P61" s="4">
        <f t="shared" si="8"/>
        <v>0.10000000000000009</v>
      </c>
    </row>
    <row r="62" spans="1:16" x14ac:dyDescent="0.2">
      <c r="M62" s="6" t="s">
        <v>24</v>
      </c>
      <c r="N62" s="4">
        <f>SUM(C58:I58)+SUM(D57:I57)+SUM(E56:I56)+SUM(F55:I55)+SUM(G54:I54)+SUM(H53:I53)+I52</f>
        <v>0.23333333333333331</v>
      </c>
      <c r="O62" s="4">
        <f>SUM(C72:I72)+SUM(D71:I71)+SUM(E70:I70)+SUM(F69:I69)+SUM(G68:I68)+SUM(H67:I67)+I66</f>
        <v>0.22222222222222224</v>
      </c>
      <c r="P62" s="4">
        <f t="shared" si="8"/>
        <v>-1.1111111111111072E-2</v>
      </c>
    </row>
    <row r="63" spans="1:16" x14ac:dyDescent="0.2">
      <c r="A63" t="s">
        <v>82</v>
      </c>
      <c r="B63" s="6"/>
      <c r="C63" s="6"/>
      <c r="D63" s="6"/>
      <c r="E63" s="6"/>
      <c r="F63" s="6"/>
      <c r="G63" s="6"/>
      <c r="H63" s="6"/>
      <c r="I63" s="6"/>
      <c r="J63" s="6"/>
      <c r="K63" s="4"/>
      <c r="M63" s="6" t="s">
        <v>25</v>
      </c>
      <c r="N63" s="4">
        <f>SUM(F55:I58)</f>
        <v>0.12222222222222223</v>
      </c>
      <c r="O63" s="4">
        <f>SUM(F69:I72)</f>
        <v>0.11111111111111112</v>
      </c>
      <c r="P63" s="4">
        <f t="shared" si="8"/>
        <v>-1.1111111111111113E-2</v>
      </c>
    </row>
    <row r="64" spans="1:16" x14ac:dyDescent="0.2">
      <c r="A64" t="s">
        <v>6</v>
      </c>
      <c r="B64" s="6"/>
      <c r="C64" s="6"/>
      <c r="D64" s="6"/>
      <c r="E64" s="6"/>
      <c r="F64" s="6"/>
      <c r="G64" s="6"/>
      <c r="H64" s="6"/>
      <c r="I64" s="6"/>
      <c r="J64" s="6" t="s">
        <v>0</v>
      </c>
      <c r="K64" s="4"/>
    </row>
    <row r="65" spans="1:11" x14ac:dyDescent="0.2">
      <c r="A65" s="1" t="s">
        <v>7</v>
      </c>
      <c r="B65" s="4">
        <v>0</v>
      </c>
      <c r="C65" s="4">
        <v>1.1111111111111112E-2</v>
      </c>
      <c r="D65" s="4">
        <v>1.1111111111111112E-2</v>
      </c>
      <c r="E65" s="4">
        <v>1.1111111111111112E-2</v>
      </c>
      <c r="F65" s="4">
        <v>0</v>
      </c>
      <c r="G65" s="4">
        <v>0</v>
      </c>
      <c r="H65" s="4">
        <v>1.1111111111111112E-2</v>
      </c>
      <c r="I65" s="4">
        <v>2.2222222222222223E-2</v>
      </c>
      <c r="J65" s="4">
        <f>SUM(B65:I65)</f>
        <v>6.6666666666666666E-2</v>
      </c>
      <c r="K65" s="4"/>
    </row>
    <row r="66" spans="1:11" x14ac:dyDescent="0.2">
      <c r="A66" s="2" t="s">
        <v>8</v>
      </c>
      <c r="B66" s="4">
        <v>0</v>
      </c>
      <c r="C66" s="4">
        <v>1.1111111111111112E-2</v>
      </c>
      <c r="D66" s="4">
        <v>0</v>
      </c>
      <c r="E66" s="4">
        <v>0</v>
      </c>
      <c r="F66" s="4">
        <v>0</v>
      </c>
      <c r="G66" s="4">
        <v>1.1111111111111112E-2</v>
      </c>
      <c r="H66" s="4">
        <v>0</v>
      </c>
      <c r="I66" s="4">
        <v>0</v>
      </c>
      <c r="J66" s="4">
        <f t="shared" ref="J66:J72" si="9">SUM(B66:I66)</f>
        <v>2.2222222222222223E-2</v>
      </c>
      <c r="K66" s="4"/>
    </row>
    <row r="67" spans="1:11" x14ac:dyDescent="0.2">
      <c r="A67" t="s">
        <v>9</v>
      </c>
      <c r="B67" s="4">
        <v>0</v>
      </c>
      <c r="C67" s="4">
        <v>0</v>
      </c>
      <c r="D67" s="4">
        <v>2.2222222222222223E-2</v>
      </c>
      <c r="E67" s="4">
        <v>5.5555555555555552E-2</v>
      </c>
      <c r="F67" s="4">
        <v>4.4444444444444446E-2</v>
      </c>
      <c r="G67" s="4">
        <v>3.3333333333333333E-2</v>
      </c>
      <c r="H67" s="4">
        <v>0</v>
      </c>
      <c r="I67" s="4">
        <v>0</v>
      </c>
      <c r="J67" s="4">
        <f t="shared" si="9"/>
        <v>0.15555555555555556</v>
      </c>
      <c r="K67" s="4"/>
    </row>
    <row r="68" spans="1:11" x14ac:dyDescent="0.2">
      <c r="A68" t="s">
        <v>10</v>
      </c>
      <c r="B68" s="4">
        <v>0</v>
      </c>
      <c r="C68" s="4">
        <v>1.1111111111111112E-2</v>
      </c>
      <c r="D68" s="4">
        <v>0</v>
      </c>
      <c r="E68" s="4">
        <v>0.12222222222222222</v>
      </c>
      <c r="F68" s="4">
        <v>4.4444444444444446E-2</v>
      </c>
      <c r="G68" s="4">
        <v>2.2222222222222223E-2</v>
      </c>
      <c r="H68" s="4">
        <v>0</v>
      </c>
      <c r="I68" s="4">
        <v>0</v>
      </c>
      <c r="J68" s="4">
        <f t="shared" si="9"/>
        <v>0.2</v>
      </c>
      <c r="K68" s="4"/>
    </row>
    <row r="69" spans="1:11" x14ac:dyDescent="0.2">
      <c r="A69" t="s">
        <v>11</v>
      </c>
      <c r="B69" s="4">
        <v>0</v>
      </c>
      <c r="C69" s="4">
        <v>0</v>
      </c>
      <c r="D69" s="4">
        <v>4.4444444444444446E-2</v>
      </c>
      <c r="E69" s="4">
        <v>0.2</v>
      </c>
      <c r="F69" s="4">
        <v>5.5555555555555552E-2</v>
      </c>
      <c r="G69" s="4">
        <v>0</v>
      </c>
      <c r="H69" s="4">
        <v>2.2222222222222223E-2</v>
      </c>
      <c r="I69" s="4">
        <v>1.1111111111111112E-2</v>
      </c>
      <c r="J69" s="4">
        <f t="shared" si="9"/>
        <v>0.33333333333333337</v>
      </c>
      <c r="K69" s="4"/>
    </row>
    <row r="70" spans="1:11" x14ac:dyDescent="0.2">
      <c r="A70" t="s">
        <v>12</v>
      </c>
      <c r="B70" s="4">
        <v>0</v>
      </c>
      <c r="C70" s="4">
        <v>0</v>
      </c>
      <c r="D70" s="4">
        <v>6.6666666666666666E-2</v>
      </c>
      <c r="E70" s="4">
        <v>5.5555555555555552E-2</v>
      </c>
      <c r="F70" s="4">
        <v>0</v>
      </c>
      <c r="G70" s="4">
        <v>0</v>
      </c>
      <c r="H70" s="4">
        <v>0</v>
      </c>
      <c r="I70" s="4">
        <v>0</v>
      </c>
      <c r="J70" s="4">
        <f t="shared" si="9"/>
        <v>0.12222222222222222</v>
      </c>
      <c r="K70" s="4"/>
    </row>
    <row r="71" spans="1:11" x14ac:dyDescent="0.2">
      <c r="A71" t="s">
        <v>13</v>
      </c>
      <c r="B71" s="4">
        <v>0</v>
      </c>
      <c r="C71" s="4">
        <v>3.3333333333333333E-2</v>
      </c>
      <c r="D71" s="4">
        <v>1.1111111111111112E-2</v>
      </c>
      <c r="E71" s="4">
        <v>1.1111111111111112E-2</v>
      </c>
      <c r="F71" s="4">
        <v>0</v>
      </c>
      <c r="G71" s="4">
        <v>1.1111111111111112E-2</v>
      </c>
      <c r="H71" s="4">
        <v>0</v>
      </c>
      <c r="I71" s="4">
        <v>0</v>
      </c>
      <c r="J71" s="4">
        <f t="shared" si="9"/>
        <v>6.6666666666666666E-2</v>
      </c>
      <c r="K71" s="4"/>
    </row>
    <row r="72" spans="1:11" x14ac:dyDescent="0.2">
      <c r="A72" t="s">
        <v>14</v>
      </c>
      <c r="B72" s="4">
        <v>1.1111111111111112E-2</v>
      </c>
      <c r="C72" s="4">
        <v>1.1111111111111112E-2</v>
      </c>
      <c r="D72" s="4">
        <v>0</v>
      </c>
      <c r="E72" s="4">
        <v>0</v>
      </c>
      <c r="F72" s="4">
        <v>0</v>
      </c>
      <c r="G72" s="4">
        <v>0</v>
      </c>
      <c r="H72" s="4">
        <v>1.1111111111111112E-2</v>
      </c>
      <c r="I72" s="4">
        <v>0</v>
      </c>
      <c r="J72" s="4">
        <f t="shared" si="9"/>
        <v>3.3333333333333333E-2</v>
      </c>
    </row>
    <row r="73" spans="1:11" x14ac:dyDescent="0.2">
      <c r="A73" t="s">
        <v>15</v>
      </c>
      <c r="B73" s="4">
        <f>SUM(B65:B72)</f>
        <v>1.1111111111111112E-2</v>
      </c>
      <c r="C73" s="4">
        <f t="shared" ref="C73:I73" si="10">SUM(C65:C72)</f>
        <v>7.7777777777777779E-2</v>
      </c>
      <c r="D73" s="4">
        <f t="shared" si="10"/>
        <v>0.15555555555555553</v>
      </c>
      <c r="E73" s="4">
        <f t="shared" si="10"/>
        <v>0.45555555555555555</v>
      </c>
      <c r="F73" s="4">
        <f t="shared" si="10"/>
        <v>0.14444444444444443</v>
      </c>
      <c r="G73" s="4">
        <f t="shared" si="10"/>
        <v>7.7777777777777779E-2</v>
      </c>
      <c r="H73" s="4">
        <f t="shared" si="10"/>
        <v>4.4444444444444446E-2</v>
      </c>
      <c r="I73" s="4">
        <f t="shared" si="10"/>
        <v>3.3333333333333333E-2</v>
      </c>
      <c r="J73" s="4">
        <f>SUM(J65:J72)</f>
        <v>1.0000000000000002</v>
      </c>
    </row>
    <row r="74" spans="1:11" x14ac:dyDescent="0.2">
      <c r="A74" t="s">
        <v>16</v>
      </c>
      <c r="B74" t="s">
        <v>14</v>
      </c>
      <c r="C74" t="s">
        <v>13</v>
      </c>
      <c r="D74" t="s">
        <v>12</v>
      </c>
      <c r="E74" t="s">
        <v>11</v>
      </c>
      <c r="F74" t="s">
        <v>10</v>
      </c>
      <c r="G74" t="s">
        <v>9</v>
      </c>
      <c r="H74" t="s">
        <v>17</v>
      </c>
      <c r="I74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A26" sqref="A26"/>
    </sheetView>
  </sheetViews>
  <sheetFormatPr defaultRowHeight="12.75" x14ac:dyDescent="0.2"/>
  <sheetData>
    <row r="1" spans="2:16" x14ac:dyDescent="0.2">
      <c r="B1" s="5"/>
      <c r="C1" s="5"/>
      <c r="D1" s="5"/>
      <c r="E1" s="5"/>
      <c r="G1" t="s">
        <v>1</v>
      </c>
      <c r="K1" s="4"/>
      <c r="M1" s="3" t="s">
        <v>29</v>
      </c>
      <c r="N1" s="3" t="s">
        <v>26</v>
      </c>
      <c r="O1" s="3" t="s">
        <v>27</v>
      </c>
      <c r="P1" s="3" t="s">
        <v>30</v>
      </c>
    </row>
    <row r="2" spans="2:16" x14ac:dyDescent="0.2">
      <c r="B2" s="5"/>
      <c r="C2" s="5"/>
      <c r="D2" s="5"/>
      <c r="E2" s="5"/>
      <c r="G2" t="s">
        <v>2</v>
      </c>
      <c r="H2" t="s">
        <v>3</v>
      </c>
      <c r="I2" t="s">
        <v>4</v>
      </c>
      <c r="K2" s="4"/>
      <c r="M2" s="3" t="s">
        <v>31</v>
      </c>
      <c r="N2" s="4">
        <f>B59</f>
        <v>0</v>
      </c>
      <c r="O2" s="4">
        <f>B73</f>
        <v>4.1095890410958902E-2</v>
      </c>
      <c r="P2" s="4">
        <f>ABS(N2-O2)</f>
        <v>4.1095890410958902E-2</v>
      </c>
    </row>
    <row r="3" spans="2:16" x14ac:dyDescent="0.2">
      <c r="B3" s="5"/>
      <c r="C3" s="5"/>
      <c r="D3" s="5"/>
      <c r="E3" s="5"/>
      <c r="G3">
        <v>0.1</v>
      </c>
      <c r="H3">
        <v>1.22</v>
      </c>
      <c r="I3">
        <f>SQRT((G8+G9)/(G8*G9))</f>
        <v>0.16552117772047359</v>
      </c>
      <c r="J3">
        <f>PRODUCT(I3, H3)</f>
        <v>0.20193583681897778</v>
      </c>
      <c r="K3" s="4"/>
      <c r="M3" s="3" t="s">
        <v>32</v>
      </c>
      <c r="N3" s="4">
        <f xml:space="preserve"> N2+C59</f>
        <v>5.4794520547945202E-2</v>
      </c>
      <c r="O3" s="4">
        <f xml:space="preserve"> O2+C73</f>
        <v>8.2191780821917804E-2</v>
      </c>
      <c r="P3" s="4">
        <f t="shared" ref="P3:P9" si="0">ABS(N3-O3)</f>
        <v>2.7397260273972601E-2</v>
      </c>
    </row>
    <row r="4" spans="2:16" x14ac:dyDescent="0.2">
      <c r="B4" s="5"/>
      <c r="C4" s="5"/>
      <c r="D4" s="5"/>
      <c r="E4" s="5"/>
      <c r="G4">
        <v>0.05</v>
      </c>
      <c r="H4">
        <v>1.36</v>
      </c>
      <c r="J4">
        <f>I3*H4</f>
        <v>0.2251088016998441</v>
      </c>
      <c r="K4" s="4"/>
      <c r="M4" s="3" t="s">
        <v>33</v>
      </c>
      <c r="N4" s="4">
        <f>N3+D59</f>
        <v>0.24657534246575341</v>
      </c>
      <c r="O4" s="4">
        <f>O3+D73</f>
        <v>0.31506849315068491</v>
      </c>
      <c r="P4" s="4">
        <f t="shared" si="0"/>
        <v>6.8493150684931503E-2</v>
      </c>
    </row>
    <row r="5" spans="2:16" x14ac:dyDescent="0.2">
      <c r="B5" s="5"/>
      <c r="C5" s="5"/>
      <c r="D5" s="5"/>
      <c r="E5" s="5"/>
      <c r="G5">
        <v>0.01</v>
      </c>
      <c r="H5">
        <v>1.63</v>
      </c>
      <c r="J5">
        <f>I3*H5</f>
        <v>0.26979951968437194</v>
      </c>
      <c r="K5" s="4"/>
      <c r="M5" s="3" t="s">
        <v>34</v>
      </c>
      <c r="N5" s="4">
        <f>N4+E59</f>
        <v>0.56164383561643838</v>
      </c>
      <c r="O5" s="4">
        <f>O4+E73</f>
        <v>0.67123287671232879</v>
      </c>
      <c r="P5" s="4">
        <f t="shared" si="0"/>
        <v>0.1095890410958904</v>
      </c>
    </row>
    <row r="6" spans="2:16" x14ac:dyDescent="0.2">
      <c r="B6" s="5"/>
      <c r="C6" s="5"/>
      <c r="D6" s="5"/>
      <c r="E6" s="5"/>
      <c r="G6" t="s">
        <v>18</v>
      </c>
      <c r="J6" s="7">
        <f>MAX(P10,P20,P37)</f>
        <v>0.23287671232876705</v>
      </c>
      <c r="K6" s="4"/>
      <c r="M6" s="3" t="s">
        <v>35</v>
      </c>
      <c r="N6" s="4">
        <f>N5+F59</f>
        <v>0.73972602739726034</v>
      </c>
      <c r="O6" s="4">
        <f>O5+F73</f>
        <v>0.80821917808219179</v>
      </c>
      <c r="P6" s="4">
        <f t="shared" si="0"/>
        <v>6.8493150684931448E-2</v>
      </c>
    </row>
    <row r="7" spans="2:16" x14ac:dyDescent="0.2">
      <c r="B7" s="5"/>
      <c r="C7" s="5"/>
      <c r="D7" s="5"/>
      <c r="E7" s="5"/>
      <c r="G7" t="s">
        <v>5</v>
      </c>
      <c r="K7" s="4"/>
      <c r="M7" s="3" t="s">
        <v>36</v>
      </c>
      <c r="N7" s="4">
        <f>N6+G59</f>
        <v>0.93150684931506855</v>
      </c>
      <c r="O7" s="4">
        <f>O6+G73</f>
        <v>0.95890410958904115</v>
      </c>
      <c r="P7" s="4">
        <f t="shared" si="0"/>
        <v>2.7397260273972601E-2</v>
      </c>
    </row>
    <row r="8" spans="2:16" x14ac:dyDescent="0.2">
      <c r="B8" s="5"/>
      <c r="C8" s="5"/>
      <c r="D8" s="5"/>
      <c r="E8" s="5"/>
      <c r="F8" t="s">
        <v>91</v>
      </c>
      <c r="G8">
        <v>73</v>
      </c>
      <c r="K8" s="4"/>
      <c r="M8" s="3" t="s">
        <v>37</v>
      </c>
      <c r="N8" s="4">
        <f>N7+H59</f>
        <v>0.95890410958904115</v>
      </c>
      <c r="O8" s="4">
        <f>O7+H73</f>
        <v>0.97260273972602751</v>
      </c>
      <c r="P8" s="4">
        <f t="shared" si="0"/>
        <v>1.3698630136986356E-2</v>
      </c>
    </row>
    <row r="9" spans="2:16" x14ac:dyDescent="0.2">
      <c r="B9" s="5"/>
      <c r="C9" s="5"/>
      <c r="D9" s="5"/>
      <c r="E9" s="5"/>
      <c r="F9" t="s">
        <v>92</v>
      </c>
      <c r="G9">
        <v>73</v>
      </c>
      <c r="K9" s="4"/>
      <c r="M9" s="3" t="s">
        <v>38</v>
      </c>
      <c r="N9" s="4">
        <f>N8+I59</f>
        <v>1</v>
      </c>
      <c r="O9" s="4">
        <f>O8+I73</f>
        <v>1</v>
      </c>
      <c r="P9" s="4">
        <f t="shared" si="0"/>
        <v>0</v>
      </c>
    </row>
    <row r="10" spans="2:16" x14ac:dyDescent="0.2">
      <c r="B10" s="5"/>
      <c r="C10" s="5"/>
      <c r="D10" s="5"/>
      <c r="E10" s="5"/>
      <c r="K10" s="4"/>
      <c r="M10" s="3" t="s">
        <v>39</v>
      </c>
      <c r="N10" s="3"/>
      <c r="O10" s="4"/>
      <c r="P10" s="4">
        <f>MAX(P2:P9)</f>
        <v>0.1095890410958904</v>
      </c>
    </row>
    <row r="11" spans="2:16" x14ac:dyDescent="0.2">
      <c r="B11" s="5"/>
      <c r="C11" s="5"/>
      <c r="D11" s="5"/>
      <c r="E11" s="5"/>
      <c r="F11" s="5"/>
      <c r="G11" s="5"/>
      <c r="H11" s="5"/>
      <c r="I11" s="5"/>
      <c r="J11" s="5"/>
      <c r="K11" s="4"/>
      <c r="M11" s="3" t="s">
        <v>40</v>
      </c>
      <c r="N11" s="3"/>
      <c r="O11" s="3"/>
      <c r="P11" s="3"/>
    </row>
    <row r="12" spans="2:16" x14ac:dyDescent="0.2">
      <c r="B12" s="5"/>
      <c r="C12" s="5"/>
      <c r="D12" s="5"/>
      <c r="E12" s="5"/>
      <c r="F12" s="5"/>
      <c r="G12" s="5"/>
      <c r="H12" s="5"/>
      <c r="I12" s="5"/>
      <c r="J12" s="5"/>
      <c r="K12" s="4"/>
      <c r="M12" s="3" t="s">
        <v>41</v>
      </c>
      <c r="N12" s="4">
        <f>J51</f>
        <v>6.8493150684931503E-2</v>
      </c>
      <c r="O12" s="4">
        <f>J65</f>
        <v>0.12328767123287671</v>
      </c>
      <c r="P12" s="4">
        <f>ABS(N12-O12)</f>
        <v>5.4794520547945202E-2</v>
      </c>
    </row>
    <row r="13" spans="2:16" x14ac:dyDescent="0.2">
      <c r="B13" s="5"/>
      <c r="C13" s="5"/>
      <c r="D13" s="5"/>
      <c r="E13" s="5"/>
      <c r="F13" s="5"/>
      <c r="G13" s="5"/>
      <c r="H13" s="5"/>
      <c r="I13" s="5"/>
      <c r="J13" s="5"/>
      <c r="K13" s="4"/>
      <c r="M13" s="3" t="s">
        <v>42</v>
      </c>
      <c r="N13" s="4">
        <f t="shared" ref="N13:N19" si="1">N12+J52</f>
        <v>0.12328767123287671</v>
      </c>
      <c r="O13" s="4">
        <f t="shared" ref="O13:O19" si="2">O12+J66</f>
        <v>0.17808219178082191</v>
      </c>
      <c r="P13" s="4">
        <f t="shared" ref="P13:P19" si="3">ABS(N13-O13)</f>
        <v>5.4794520547945202E-2</v>
      </c>
    </row>
    <row r="14" spans="2:16" x14ac:dyDescent="0.2">
      <c r="B14" s="5"/>
      <c r="C14" s="5"/>
      <c r="D14" s="5"/>
      <c r="E14" s="5"/>
      <c r="F14" s="5"/>
      <c r="G14" s="5"/>
      <c r="H14" s="5"/>
      <c r="I14" s="5"/>
      <c r="J14" s="5"/>
      <c r="K14" s="4"/>
      <c r="M14" s="3" t="s">
        <v>43</v>
      </c>
      <c r="N14" s="4">
        <f t="shared" si="1"/>
        <v>0.32876712328767121</v>
      </c>
      <c r="O14" s="4">
        <f t="shared" si="2"/>
        <v>0.41095890410958902</v>
      </c>
      <c r="P14" s="4">
        <f t="shared" si="3"/>
        <v>8.2191780821917804E-2</v>
      </c>
    </row>
    <row r="15" spans="2:16" x14ac:dyDescent="0.2">
      <c r="B15" s="5"/>
      <c r="C15" s="5"/>
      <c r="D15" s="5"/>
      <c r="E15" s="5"/>
      <c r="F15" s="5"/>
      <c r="G15" s="5"/>
      <c r="H15" s="5"/>
      <c r="I15" s="5"/>
      <c r="J15" s="5"/>
      <c r="K15" s="4"/>
      <c r="M15" s="3" t="s">
        <v>44</v>
      </c>
      <c r="N15" s="4">
        <f t="shared" si="1"/>
        <v>0.50684931506849318</v>
      </c>
      <c r="O15" s="4">
        <f t="shared" si="2"/>
        <v>0.56164383561643838</v>
      </c>
      <c r="P15" s="4">
        <f t="shared" si="3"/>
        <v>5.4794520547945202E-2</v>
      </c>
    </row>
    <row r="16" spans="2:16" x14ac:dyDescent="0.2">
      <c r="B16" s="5"/>
      <c r="C16" s="5"/>
      <c r="D16" s="5"/>
      <c r="E16" s="5"/>
      <c r="F16" s="5"/>
      <c r="G16" s="5"/>
      <c r="H16" s="5"/>
      <c r="I16" s="5"/>
      <c r="J16" s="5"/>
      <c r="K16" s="4"/>
      <c r="M16" s="3" t="s">
        <v>45</v>
      </c>
      <c r="N16" s="4">
        <f t="shared" si="1"/>
        <v>0.79452054794520555</v>
      </c>
      <c r="O16" s="4">
        <f t="shared" si="2"/>
        <v>0.87671232876712324</v>
      </c>
      <c r="P16" s="4">
        <f t="shared" si="3"/>
        <v>8.2191780821917693E-2</v>
      </c>
    </row>
    <row r="17" spans="2:16" x14ac:dyDescent="0.2">
      <c r="B17" s="5"/>
      <c r="C17" s="5"/>
      <c r="D17" s="5"/>
      <c r="E17" s="5"/>
      <c r="F17" s="5"/>
      <c r="G17" s="5"/>
      <c r="H17" s="5"/>
      <c r="I17" s="5"/>
      <c r="J17" s="5"/>
      <c r="K17" s="4"/>
      <c r="M17" s="3" t="s">
        <v>46</v>
      </c>
      <c r="N17" s="4">
        <f t="shared" si="1"/>
        <v>0.8904109589041096</v>
      </c>
      <c r="O17" s="4">
        <f t="shared" si="2"/>
        <v>0.93150684931506844</v>
      </c>
      <c r="P17" s="4">
        <f t="shared" si="3"/>
        <v>4.1095890410958846E-2</v>
      </c>
    </row>
    <row r="18" spans="2:16" x14ac:dyDescent="0.2">
      <c r="B18" s="5"/>
      <c r="C18" s="5"/>
      <c r="D18" s="5"/>
      <c r="E18" s="5"/>
      <c r="F18" s="5"/>
      <c r="G18" s="5"/>
      <c r="H18" s="5"/>
      <c r="I18" s="5"/>
      <c r="J18" s="5"/>
      <c r="K18" s="4"/>
      <c r="M18" s="3" t="s">
        <v>47</v>
      </c>
      <c r="N18" s="4">
        <f t="shared" si="1"/>
        <v>0.95890410958904115</v>
      </c>
      <c r="O18" s="4">
        <f t="shared" si="2"/>
        <v>0.98630136986301364</v>
      </c>
      <c r="P18" s="4">
        <f t="shared" si="3"/>
        <v>2.739726027397249E-2</v>
      </c>
    </row>
    <row r="19" spans="2:16" x14ac:dyDescent="0.2">
      <c r="B19" s="5"/>
      <c r="C19" s="5"/>
      <c r="D19" s="5"/>
      <c r="E19" s="5"/>
      <c r="F19" s="5"/>
      <c r="G19" s="5"/>
      <c r="H19" s="5"/>
      <c r="I19" s="5"/>
      <c r="J19" s="5"/>
      <c r="K19" s="4"/>
      <c r="M19" s="3" t="s">
        <v>48</v>
      </c>
      <c r="N19" s="4">
        <f t="shared" si="1"/>
        <v>1</v>
      </c>
      <c r="O19" s="4">
        <f t="shared" si="2"/>
        <v>1</v>
      </c>
      <c r="P19" s="4">
        <f t="shared" si="3"/>
        <v>0</v>
      </c>
    </row>
    <row r="20" spans="2:16" x14ac:dyDescent="0.2">
      <c r="B20" s="5"/>
      <c r="C20" s="5"/>
      <c r="D20" s="5"/>
      <c r="E20" s="5"/>
      <c r="F20" s="5"/>
      <c r="G20" s="5"/>
      <c r="H20" s="5"/>
      <c r="I20" s="5"/>
      <c r="J20" s="5"/>
      <c r="K20" s="4"/>
      <c r="M20" s="3" t="s">
        <v>39</v>
      </c>
      <c r="N20" s="3"/>
      <c r="O20" s="3"/>
      <c r="P20" s="4">
        <f>MAX(P12:P19)</f>
        <v>8.2191780821917804E-2</v>
      </c>
    </row>
    <row r="21" spans="2:16" x14ac:dyDescent="0.2">
      <c r="B21" s="5"/>
      <c r="C21" s="5"/>
      <c r="D21" s="5"/>
      <c r="E21" s="5"/>
      <c r="F21" s="5"/>
      <c r="G21" s="5"/>
      <c r="H21" s="5"/>
      <c r="I21" s="5"/>
      <c r="J21" s="5"/>
      <c r="K21" s="4"/>
      <c r="M21" s="3" t="s">
        <v>49</v>
      </c>
      <c r="N21" s="3"/>
      <c r="O21" s="3"/>
      <c r="P21" s="3"/>
    </row>
    <row r="22" spans="2:16" x14ac:dyDescent="0.2">
      <c r="B22" s="5"/>
      <c r="C22" s="5"/>
      <c r="D22" s="5"/>
      <c r="E22" s="5"/>
      <c r="F22" s="5"/>
      <c r="G22" s="5"/>
      <c r="H22" s="5"/>
      <c r="I22" s="5"/>
      <c r="J22" s="5"/>
      <c r="K22" s="4"/>
      <c r="M22" s="3" t="s">
        <v>50</v>
      </c>
      <c r="N22" s="4">
        <f>B51</f>
        <v>0</v>
      </c>
      <c r="O22" s="4">
        <f>B65</f>
        <v>0</v>
      </c>
      <c r="P22" s="4">
        <f>ABS(N22-O22)</f>
        <v>0</v>
      </c>
    </row>
    <row r="23" spans="2:16" x14ac:dyDescent="0.2">
      <c r="B23" s="5"/>
      <c r="C23" s="5"/>
      <c r="D23" s="5"/>
      <c r="E23" s="5"/>
      <c r="F23" s="5"/>
      <c r="G23" s="5"/>
      <c r="H23" s="5"/>
      <c r="I23" s="5"/>
      <c r="J23" s="5"/>
      <c r="K23" s="4"/>
      <c r="M23" s="3" t="s">
        <v>51</v>
      </c>
      <c r="N23" s="4">
        <f>N22+B52+C51</f>
        <v>1.3698630136986301E-2</v>
      </c>
      <c r="O23" s="4">
        <f>O22+B66+C65</f>
        <v>0</v>
      </c>
      <c r="P23" s="4">
        <f t="shared" ref="P23:P36" si="4">ABS(N23-O23)</f>
        <v>1.3698630136986301E-2</v>
      </c>
    </row>
    <row r="24" spans="2:16" x14ac:dyDescent="0.2">
      <c r="B24" s="5"/>
      <c r="C24" s="5"/>
      <c r="D24" s="5"/>
      <c r="E24" s="5"/>
      <c r="F24" s="5"/>
      <c r="G24" s="5"/>
      <c r="H24" s="5"/>
      <c r="I24" s="5"/>
      <c r="J24" s="5"/>
      <c r="K24" s="4"/>
      <c r="M24" s="3" t="s">
        <v>52</v>
      </c>
      <c r="N24" s="4">
        <f>N23+B53+C52+D51</f>
        <v>4.1095890410958902E-2</v>
      </c>
      <c r="O24" s="4">
        <f>O23+B67+C66+D65</f>
        <v>5.4794520547945202E-2</v>
      </c>
      <c r="P24" s="4">
        <f t="shared" si="4"/>
        <v>1.3698630136986301E-2</v>
      </c>
    </row>
    <row r="25" spans="2:16" x14ac:dyDescent="0.2">
      <c r="B25" s="5"/>
      <c r="C25" s="5"/>
      <c r="D25" s="5"/>
      <c r="E25" s="5"/>
      <c r="F25" s="5"/>
      <c r="G25" s="5"/>
      <c r="H25" s="5"/>
      <c r="I25" s="5"/>
      <c r="J25" s="5"/>
      <c r="K25" s="4"/>
      <c r="M25" s="3" t="s">
        <v>53</v>
      </c>
      <c r="N25" s="4">
        <f>N24+B54+C53+D52+E51</f>
        <v>8.2191780821917804E-2</v>
      </c>
      <c r="O25" s="4">
        <f>O24+B68+C67+D66+E65</f>
        <v>9.5890410958904104E-2</v>
      </c>
      <c r="P25" s="4">
        <f t="shared" si="4"/>
        <v>1.3698630136986301E-2</v>
      </c>
    </row>
    <row r="26" spans="2:16" x14ac:dyDescent="0.2">
      <c r="B26" s="5"/>
      <c r="C26" s="5"/>
      <c r="D26" s="5"/>
      <c r="E26" s="5"/>
      <c r="F26" s="5"/>
      <c r="G26" s="5"/>
      <c r="H26" s="5"/>
      <c r="I26" s="5"/>
      <c r="J26" s="5"/>
      <c r="K26" s="4"/>
      <c r="M26" s="3" t="s">
        <v>54</v>
      </c>
      <c r="N26" s="4">
        <f>N25+B55+C54+D53+E52+F51</f>
        <v>0.19178082191780821</v>
      </c>
      <c r="O26" s="4">
        <f>O25+B69+C68+D67+E66+F65</f>
        <v>0.19178082191780821</v>
      </c>
      <c r="P26" s="4">
        <f t="shared" si="4"/>
        <v>0</v>
      </c>
    </row>
    <row r="27" spans="2:16" x14ac:dyDescent="0.2">
      <c r="B27" s="5"/>
      <c r="C27" s="5"/>
      <c r="D27" s="5"/>
      <c r="E27" s="5"/>
      <c r="F27" s="5"/>
      <c r="G27" s="5"/>
      <c r="H27" s="5"/>
      <c r="I27" s="5"/>
      <c r="J27" s="5"/>
      <c r="K27" s="4"/>
      <c r="M27" s="3" t="s">
        <v>55</v>
      </c>
      <c r="N27" s="4">
        <f>N26+B56+C55+D54+E53+F52+G51</f>
        <v>0.26027397260273971</v>
      </c>
      <c r="O27" s="4">
        <f>O26+B70+C69+D68+E67+F66+G65</f>
        <v>0.34246575342465752</v>
      </c>
      <c r="P27" s="4">
        <f t="shared" si="4"/>
        <v>8.2191780821917804E-2</v>
      </c>
    </row>
    <row r="28" spans="2:16" x14ac:dyDescent="0.2">
      <c r="B28" s="5"/>
      <c r="C28" s="5"/>
      <c r="D28" s="5"/>
      <c r="E28" s="5"/>
      <c r="F28" s="5"/>
      <c r="G28" s="5"/>
      <c r="H28" s="5"/>
      <c r="I28" s="5"/>
      <c r="J28" s="5"/>
      <c r="K28" s="4"/>
      <c r="M28" s="3" t="s">
        <v>56</v>
      </c>
      <c r="N28" s="4">
        <f>N27+B57+C56+D55+E54+F53+G52+H51</f>
        <v>0.43835616438356162</v>
      </c>
      <c r="O28" s="4">
        <f>O27+B71+C70+D69+E68+F67+G66+H65</f>
        <v>0.54794520547945202</v>
      </c>
      <c r="P28" s="4">
        <f t="shared" si="4"/>
        <v>0.1095890410958904</v>
      </c>
    </row>
    <row r="29" spans="2:16" x14ac:dyDescent="0.2">
      <c r="B29" s="5"/>
      <c r="C29" s="5"/>
      <c r="D29" s="5"/>
      <c r="E29" s="5"/>
      <c r="F29" s="5"/>
      <c r="G29" s="5"/>
      <c r="H29" s="5"/>
      <c r="I29" s="5"/>
      <c r="J29" s="5"/>
      <c r="K29" s="4"/>
      <c r="M29" s="3" t="s">
        <v>57</v>
      </c>
      <c r="N29" s="4">
        <f>N28+B58+C57+D56+E55+F54+G53+H52+I51</f>
        <v>0.61643835616438358</v>
      </c>
      <c r="O29" s="4">
        <f>O28+B72+C71+D70+E69+F68+G67+H66+I65</f>
        <v>0.84931506849315064</v>
      </c>
      <c r="P29" s="4">
        <f t="shared" si="4"/>
        <v>0.23287671232876705</v>
      </c>
    </row>
    <row r="30" spans="2:16" x14ac:dyDescent="0.2">
      <c r="B30" s="5"/>
      <c r="C30" s="5"/>
      <c r="D30" s="5"/>
      <c r="E30" s="5"/>
      <c r="F30" s="5"/>
      <c r="G30" s="5"/>
      <c r="H30" s="5"/>
      <c r="I30" s="5"/>
      <c r="J30" s="5"/>
      <c r="K30" s="4"/>
      <c r="M30" s="3" t="s">
        <v>58</v>
      </c>
      <c r="N30" s="4">
        <f>N29+C58+D57+E56+F55+G54+H53+I52</f>
        <v>0.78082191780821941</v>
      </c>
      <c r="O30" s="4">
        <f>O29+C72+D71+E70+F69+G68+H67+I66</f>
        <v>0.8904109589041096</v>
      </c>
      <c r="P30" s="4">
        <f t="shared" si="4"/>
        <v>0.10958904109589018</v>
      </c>
    </row>
    <row r="31" spans="2:16" x14ac:dyDescent="0.2">
      <c r="B31" s="5"/>
      <c r="C31" s="5"/>
      <c r="D31" s="5"/>
      <c r="E31" s="5"/>
      <c r="F31" s="5"/>
      <c r="G31" s="5"/>
      <c r="H31" s="5"/>
      <c r="I31" s="5"/>
      <c r="J31" s="5"/>
      <c r="K31" s="4"/>
      <c r="M31" s="3" t="s">
        <v>59</v>
      </c>
      <c r="N31" s="4">
        <f>N30+D58+E57+F56+G55+H54+I53</f>
        <v>0.86301369863013722</v>
      </c>
      <c r="O31" s="4">
        <f>O30+D72+E71+F70+G69+H68+I67</f>
        <v>0.95890410958904115</v>
      </c>
      <c r="P31" s="4">
        <f t="shared" si="4"/>
        <v>9.5890410958903938E-2</v>
      </c>
    </row>
    <row r="32" spans="2:16" x14ac:dyDescent="0.2">
      <c r="B32" s="5"/>
      <c r="C32" s="5"/>
      <c r="D32" s="5"/>
      <c r="E32" s="5"/>
      <c r="F32" s="5"/>
      <c r="G32" s="5"/>
      <c r="H32" s="5"/>
      <c r="I32" s="5"/>
      <c r="J32" s="5"/>
      <c r="K32" s="4"/>
      <c r="M32" s="3" t="s">
        <v>60</v>
      </c>
      <c r="N32" s="4">
        <f>N31+E58+F57+G56+H55+I54</f>
        <v>0.93150684931506866</v>
      </c>
      <c r="O32" s="4">
        <f>O31+E72+F71+G70+H69+I68</f>
        <v>0.98630136986301387</v>
      </c>
      <c r="P32" s="4">
        <f t="shared" si="4"/>
        <v>5.4794520547945202E-2</v>
      </c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4"/>
      <c r="M33" s="3" t="s">
        <v>61</v>
      </c>
      <c r="N33" s="4">
        <f>N32+F58+G57+H56+I55</f>
        <v>0.97260273972602751</v>
      </c>
      <c r="O33" s="4">
        <f>O32+F72+G71+H70+I69</f>
        <v>1.0000000000000002</v>
      </c>
      <c r="P33" s="4">
        <f t="shared" si="4"/>
        <v>2.7397260273972712E-2</v>
      </c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4"/>
      <c r="M34" s="3" t="s">
        <v>62</v>
      </c>
      <c r="N34" s="4">
        <f>N33+G58+H57+I56</f>
        <v>0.98630136986301387</v>
      </c>
      <c r="O34" s="4">
        <f>O33+G72+H71+I70</f>
        <v>1.0000000000000002</v>
      </c>
      <c r="P34" s="4">
        <f t="shared" si="4"/>
        <v>1.3698630136986356E-2</v>
      </c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4"/>
      <c r="M35" s="3" t="s">
        <v>63</v>
      </c>
      <c r="N35" s="4">
        <f>N34+H58+I57</f>
        <v>0.98630136986301387</v>
      </c>
      <c r="O35" s="4">
        <f>O34+H72+I71</f>
        <v>1.0000000000000002</v>
      </c>
      <c r="P35" s="4">
        <f t="shared" si="4"/>
        <v>1.3698630136986356E-2</v>
      </c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4"/>
      <c r="M36" s="3" t="s">
        <v>64</v>
      </c>
      <c r="N36" s="4">
        <f>N35+I58</f>
        <v>1.0000000000000002</v>
      </c>
      <c r="O36" s="4">
        <f>O35+I72</f>
        <v>1.0000000000000002</v>
      </c>
      <c r="P36" s="4">
        <f t="shared" si="4"/>
        <v>0</v>
      </c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4"/>
      <c r="M37" s="3" t="s">
        <v>39</v>
      </c>
      <c r="N37" s="3"/>
      <c r="O37" s="3"/>
      <c r="P37" s="5">
        <f>MAX(P22:P36)</f>
        <v>0.23287671232876705</v>
      </c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4"/>
      <c r="M38" s="3" t="s">
        <v>65</v>
      </c>
      <c r="N38" s="3"/>
      <c r="O38" s="3"/>
      <c r="P38" s="3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4"/>
      <c r="M39" s="3" t="s">
        <v>66</v>
      </c>
      <c r="N39" s="4">
        <f>I51</f>
        <v>0</v>
      </c>
      <c r="O39" s="4">
        <f>I65</f>
        <v>2.7397260273972601E-2</v>
      </c>
      <c r="P39" s="4">
        <f>ABS(N39-O39)</f>
        <v>2.7397260273972601E-2</v>
      </c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4"/>
      <c r="M40" s="3" t="s">
        <v>67</v>
      </c>
      <c r="N40" s="4">
        <f>H51+I52+N39</f>
        <v>1.3698630136986301E-2</v>
      </c>
      <c r="O40" s="4">
        <f>O39+H65+I66</f>
        <v>2.7397260273972601E-2</v>
      </c>
      <c r="P40" s="4">
        <f t="shared" ref="P40:P53" si="5">ABS(N40-O40)</f>
        <v>1.3698630136986301E-2</v>
      </c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4"/>
      <c r="M41" s="3" t="s">
        <v>68</v>
      </c>
      <c r="N41" s="4">
        <f>G51+H52+I53+N40</f>
        <v>1.3698630136986301E-2</v>
      </c>
      <c r="O41" s="4">
        <f>O40+G65+H66+I67</f>
        <v>6.8493150684931503E-2</v>
      </c>
      <c r="P41" s="4">
        <f t="shared" si="5"/>
        <v>5.4794520547945202E-2</v>
      </c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4"/>
      <c r="M42" s="3" t="s">
        <v>69</v>
      </c>
      <c r="N42" s="4">
        <f>+F51+G52+H53+I54+N41</f>
        <v>4.1095890410958902E-2</v>
      </c>
      <c r="O42" s="4">
        <f>O41+F65+G66+H67+I68</f>
        <v>9.5890410958904104E-2</v>
      </c>
      <c r="P42" s="4">
        <f t="shared" si="5"/>
        <v>5.4794520547945202E-2</v>
      </c>
    </row>
    <row r="43" spans="2:16" x14ac:dyDescent="0.2">
      <c r="B43" s="5"/>
      <c r="C43" s="5"/>
      <c r="D43" s="5"/>
      <c r="E43" s="5"/>
      <c r="F43" s="5"/>
      <c r="G43" s="5"/>
      <c r="H43" s="5"/>
      <c r="I43" s="5"/>
      <c r="J43" s="5"/>
      <c r="K43" s="4"/>
      <c r="M43" s="3" t="s">
        <v>70</v>
      </c>
      <c r="N43" s="4">
        <f>E51+F52+G53+H54+I55+N42</f>
        <v>0.1095890410958904</v>
      </c>
      <c r="O43" s="4">
        <f>O42+E65+F66+G67+H68+I69</f>
        <v>0.16438356164383561</v>
      </c>
      <c r="P43" s="4">
        <f t="shared" si="5"/>
        <v>5.4794520547945202E-2</v>
      </c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4"/>
      <c r="M44" s="3" t="s">
        <v>71</v>
      </c>
      <c r="N44" s="4">
        <f>D51+E52+F53+G54+H55+I56+N43</f>
        <v>0.24657534246575341</v>
      </c>
      <c r="O44" s="4">
        <f>O43+D65+E66+F67+G68+H69+I70</f>
        <v>0.26027397260273971</v>
      </c>
      <c r="P44" s="4">
        <f t="shared" si="5"/>
        <v>1.3698630136986301E-2</v>
      </c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4"/>
      <c r="M45" s="3" t="s">
        <v>72</v>
      </c>
      <c r="N45" s="4">
        <f>C51+D52+E53+F54+G55+H56+I57+N44</f>
        <v>0.38356164383561642</v>
      </c>
      <c r="O45" s="4">
        <f>O44+C65+D66+E67+F68+G69+H70+I71</f>
        <v>0.39726027397260272</v>
      </c>
      <c r="P45" s="4">
        <f t="shared" si="5"/>
        <v>1.3698630136986301E-2</v>
      </c>
    </row>
    <row r="46" spans="2:16" x14ac:dyDescent="0.2">
      <c r="K46" s="4"/>
      <c r="M46" s="3" t="s">
        <v>73</v>
      </c>
      <c r="N46" s="4">
        <f>B51+C52+D53+E54+F55+G56+H57+I58+N45</f>
        <v>0.65753424657534243</v>
      </c>
      <c r="O46" s="4">
        <f>O45+B65+C66+D67+E68+F69+G70+H71+I72</f>
        <v>0.56164383561643838</v>
      </c>
      <c r="P46" s="4">
        <f t="shared" si="5"/>
        <v>9.5890410958904049E-2</v>
      </c>
    </row>
    <row r="47" spans="2:16" x14ac:dyDescent="0.2">
      <c r="K47" s="4"/>
      <c r="M47" s="3" t="s">
        <v>74</v>
      </c>
      <c r="N47" s="4">
        <f>B52+C53+D54+E55+F56+G57+H58+N46</f>
        <v>0.83561643835616439</v>
      </c>
      <c r="O47" s="4">
        <f>O46+B66+C67+D68+E69+F70+G71+H72</f>
        <v>0.79452054794520555</v>
      </c>
      <c r="P47" s="4">
        <f t="shared" si="5"/>
        <v>4.1095890410958846E-2</v>
      </c>
    </row>
    <row r="48" spans="2:16" x14ac:dyDescent="0.2">
      <c r="K48" s="4"/>
      <c r="M48" s="3" t="s">
        <v>75</v>
      </c>
      <c r="N48" s="4">
        <f>B53+C54+D55+E56+F57+G58+N47</f>
        <v>0.9178082191780822</v>
      </c>
      <c r="O48" s="4">
        <f>O47+B67+C68+D69+E70+F71+G72</f>
        <v>0.89041095890410982</v>
      </c>
      <c r="P48" s="4">
        <f t="shared" si="5"/>
        <v>2.7397260273972379E-2</v>
      </c>
    </row>
    <row r="49" spans="1:16" x14ac:dyDescent="0.2">
      <c r="A49" t="s">
        <v>93</v>
      </c>
      <c r="K49" s="4"/>
      <c r="M49" s="3" t="s">
        <v>76</v>
      </c>
      <c r="N49" s="4">
        <f>B54+C55+D56+E57+F58+N48</f>
        <v>0.95890410958904115</v>
      </c>
      <c r="O49" s="4">
        <f>O48+B68+C69+D70+E71+F72</f>
        <v>0.95890410958904138</v>
      </c>
      <c r="P49" s="4">
        <f t="shared" si="5"/>
        <v>2.2204460492503131E-16</v>
      </c>
    </row>
    <row r="50" spans="1:16" x14ac:dyDescent="0.2">
      <c r="A50" t="s">
        <v>6</v>
      </c>
      <c r="J50" t="s">
        <v>0</v>
      </c>
      <c r="K50" s="4"/>
      <c r="M50" s="3" t="s">
        <v>77</v>
      </c>
      <c r="N50" s="4">
        <f>B55+C56+D57+E58+N49</f>
        <v>1</v>
      </c>
      <c r="O50" s="4">
        <f>O49+B69+C70+D71+E72</f>
        <v>0.98630136986301409</v>
      </c>
      <c r="P50" s="4">
        <f t="shared" si="5"/>
        <v>1.3698630136985912E-2</v>
      </c>
    </row>
    <row r="51" spans="1:16" x14ac:dyDescent="0.2">
      <c r="A51" s="1" t="s">
        <v>7</v>
      </c>
      <c r="B51" s="4">
        <v>0</v>
      </c>
      <c r="C51" s="4">
        <v>1.3698630136986301E-2</v>
      </c>
      <c r="D51" s="4">
        <v>1.3698630136986301E-2</v>
      </c>
      <c r="E51" s="4">
        <v>2.7397260273972601E-2</v>
      </c>
      <c r="F51" s="4">
        <v>1.3698630136986301E-2</v>
      </c>
      <c r="G51" s="4">
        <v>0</v>
      </c>
      <c r="H51" s="4">
        <v>0</v>
      </c>
      <c r="I51" s="4">
        <v>0</v>
      </c>
      <c r="J51" s="4">
        <f>SUM(B51:I51)</f>
        <v>6.8493150684931503E-2</v>
      </c>
      <c r="K51" s="4"/>
      <c r="M51" s="3" t="s">
        <v>78</v>
      </c>
      <c r="N51" s="4">
        <f>B56+C57+D58+N50</f>
        <v>1</v>
      </c>
      <c r="O51" s="4">
        <f>O50+B70+C71</f>
        <v>0.98630136986301409</v>
      </c>
      <c r="P51" s="4">
        <f t="shared" si="5"/>
        <v>1.3698630136985912E-2</v>
      </c>
    </row>
    <row r="52" spans="1:16" x14ac:dyDescent="0.2">
      <c r="A52" s="2" t="s">
        <v>8</v>
      </c>
      <c r="B52" s="4">
        <v>0</v>
      </c>
      <c r="C52" s="4">
        <v>1.3698630136986301E-2</v>
      </c>
      <c r="D52" s="4">
        <v>0</v>
      </c>
      <c r="E52" s="4">
        <v>1.3698630136986301E-2</v>
      </c>
      <c r="F52" s="4">
        <v>1.3698630136986301E-2</v>
      </c>
      <c r="G52" s="4">
        <v>0</v>
      </c>
      <c r="H52" s="4">
        <v>0</v>
      </c>
      <c r="I52" s="4">
        <v>1.3698630136986301E-2</v>
      </c>
      <c r="J52" s="4">
        <f t="shared" ref="J52:J58" si="6">SUM(B52:I52)</f>
        <v>5.4794520547945202E-2</v>
      </c>
      <c r="K52" s="4"/>
      <c r="M52" s="3" t="s">
        <v>79</v>
      </c>
      <c r="N52" s="4">
        <f>B57+C58+N51</f>
        <v>1</v>
      </c>
      <c r="O52" s="4">
        <f>O51+B71+C72</f>
        <v>1.0000000000000004</v>
      </c>
      <c r="P52" s="4">
        <f t="shared" si="5"/>
        <v>4.4408920985006262E-16</v>
      </c>
    </row>
    <row r="53" spans="1:16" x14ac:dyDescent="0.2">
      <c r="A53" t="s">
        <v>9</v>
      </c>
      <c r="B53" s="4">
        <v>0</v>
      </c>
      <c r="C53" s="4">
        <v>1.3698630136986301E-2</v>
      </c>
      <c r="D53" s="4">
        <v>6.8493150684931503E-2</v>
      </c>
      <c r="E53" s="4">
        <v>2.7397260273972601E-2</v>
      </c>
      <c r="F53" s="4">
        <v>5.4794520547945202E-2</v>
      </c>
      <c r="G53" s="4">
        <v>2.7397260273972601E-2</v>
      </c>
      <c r="H53" s="4">
        <v>1.3698630136986301E-2</v>
      </c>
      <c r="I53" s="4">
        <v>0</v>
      </c>
      <c r="J53" s="4">
        <f t="shared" si="6"/>
        <v>0.20547945205479451</v>
      </c>
      <c r="K53" s="4"/>
      <c r="M53" s="3" t="s">
        <v>80</v>
      </c>
      <c r="N53" s="4">
        <f>B58+N52</f>
        <v>1</v>
      </c>
      <c r="O53" s="4">
        <f>O52+B72</f>
        <v>1.0000000000000004</v>
      </c>
      <c r="P53" s="4">
        <f t="shared" si="5"/>
        <v>4.4408920985006262E-16</v>
      </c>
    </row>
    <row r="54" spans="1:16" x14ac:dyDescent="0.2">
      <c r="A54" t="s">
        <v>10</v>
      </c>
      <c r="B54" s="4">
        <v>0</v>
      </c>
      <c r="C54" s="4">
        <v>1.3698630136986301E-2</v>
      </c>
      <c r="D54" s="4">
        <v>2.7397260273972601E-2</v>
      </c>
      <c r="E54" s="4">
        <v>6.8493150684931503E-2</v>
      </c>
      <c r="F54" s="4">
        <v>2.7397260273972601E-2</v>
      </c>
      <c r="G54" s="4">
        <v>4.1095890410958902E-2</v>
      </c>
      <c r="H54" s="4">
        <v>0</v>
      </c>
      <c r="I54" s="4">
        <v>0</v>
      </c>
      <c r="J54" s="4">
        <f t="shared" si="6"/>
        <v>0.17808219178082191</v>
      </c>
      <c r="K54" s="4"/>
      <c r="M54" s="3" t="s">
        <v>39</v>
      </c>
      <c r="N54" s="4"/>
      <c r="O54" s="4"/>
      <c r="P54" s="4">
        <f>MAX(P39:P53)</f>
        <v>9.5890410958904049E-2</v>
      </c>
    </row>
    <row r="55" spans="1:16" x14ac:dyDescent="0.2">
      <c r="A55" t="s">
        <v>11</v>
      </c>
      <c r="B55" s="4">
        <v>0</v>
      </c>
      <c r="C55" s="4">
        <v>0</v>
      </c>
      <c r="D55" s="4">
        <v>5.4794520547945202E-2</v>
      </c>
      <c r="E55" s="4">
        <v>0.1095890410958904</v>
      </c>
      <c r="F55" s="4">
        <v>6.8493150684931503E-2</v>
      </c>
      <c r="G55" s="4">
        <v>5.4794520547945202E-2</v>
      </c>
      <c r="H55" s="4">
        <v>0</v>
      </c>
      <c r="I55" s="4">
        <v>0</v>
      </c>
      <c r="J55" s="4">
        <f t="shared" si="6"/>
        <v>0.28767123287671231</v>
      </c>
      <c r="K55" s="4"/>
      <c r="M55" s="6"/>
    </row>
    <row r="56" spans="1:16" x14ac:dyDescent="0.2">
      <c r="A56" t="s">
        <v>12</v>
      </c>
      <c r="B56" s="4">
        <v>0</v>
      </c>
      <c r="C56" s="4">
        <v>0</v>
      </c>
      <c r="D56" s="4">
        <v>1.3698630136986301E-2</v>
      </c>
      <c r="E56" s="4">
        <v>1.3698630136986301E-2</v>
      </c>
      <c r="F56" s="4">
        <v>0</v>
      </c>
      <c r="G56" s="4">
        <v>4.1095890410958902E-2</v>
      </c>
      <c r="H56" s="4">
        <v>1.3698630136986301E-2</v>
      </c>
      <c r="I56" s="4">
        <v>1.3698630136986301E-2</v>
      </c>
      <c r="J56" s="4">
        <f t="shared" si="6"/>
        <v>9.5890410958904104E-2</v>
      </c>
      <c r="K56" s="4"/>
      <c r="M56" s="6"/>
    </row>
    <row r="57" spans="1:16" x14ac:dyDescent="0.2">
      <c r="A57" t="s">
        <v>13</v>
      </c>
      <c r="B57" s="4">
        <v>0</v>
      </c>
      <c r="C57" s="4">
        <v>0</v>
      </c>
      <c r="D57" s="4">
        <v>1.3698630136986301E-2</v>
      </c>
      <c r="E57" s="4">
        <v>2.7397260273972601E-2</v>
      </c>
      <c r="F57" s="4">
        <v>0</v>
      </c>
      <c r="G57" s="4">
        <v>2.7397260273972601E-2</v>
      </c>
      <c r="H57" s="4">
        <v>0</v>
      </c>
      <c r="I57" s="4">
        <v>0</v>
      </c>
      <c r="J57" s="4">
        <f t="shared" si="6"/>
        <v>6.8493150684931503E-2</v>
      </c>
      <c r="K57" s="4"/>
      <c r="M57" s="6" t="s">
        <v>19</v>
      </c>
      <c r="N57" t="s">
        <v>26</v>
      </c>
      <c r="O57" t="s">
        <v>27</v>
      </c>
      <c r="P57" t="s">
        <v>28</v>
      </c>
    </row>
    <row r="58" spans="1:16" x14ac:dyDescent="0.2">
      <c r="A58" t="s">
        <v>14</v>
      </c>
      <c r="B58" s="4">
        <v>0</v>
      </c>
      <c r="C58" s="4">
        <v>0</v>
      </c>
      <c r="D58" s="4">
        <v>0</v>
      </c>
      <c r="E58" s="4">
        <v>2.7397260273972601E-2</v>
      </c>
      <c r="F58" s="4">
        <v>0</v>
      </c>
      <c r="G58" s="4">
        <v>0</v>
      </c>
      <c r="H58" s="4">
        <v>0</v>
      </c>
      <c r="I58" s="4">
        <v>1.3698630136986301E-2</v>
      </c>
      <c r="J58" s="4">
        <f t="shared" si="6"/>
        <v>4.1095890410958902E-2</v>
      </c>
      <c r="K58" s="4"/>
      <c r="M58" s="6" t="s">
        <v>20</v>
      </c>
      <c r="N58" s="4">
        <f>SUM(B51:B57)+SUM(C51:C56)+SUM(D51:D55)+SUM(E51:E54)+SUM(F51:F53)+SUM(G51:G52)+H51</f>
        <v>0.43835616438356162</v>
      </c>
      <c r="O58" s="4">
        <f>SUM(B65:B71)+SUM(C65:C70)+SUM(D65:D69)+SUM(E65:E68)+SUM(F65:F67)+SUM(G65:G66)+SUM(H65)</f>
        <v>0.54794520547945202</v>
      </c>
      <c r="P58" s="4">
        <f>O58-N58</f>
        <v>0.1095890410958904</v>
      </c>
    </row>
    <row r="59" spans="1:16" x14ac:dyDescent="0.2">
      <c r="A59" t="s">
        <v>15</v>
      </c>
      <c r="B59" s="4">
        <f>SUM(B51:B58)</f>
        <v>0</v>
      </c>
      <c r="C59" s="4">
        <f t="shared" ref="C59:I59" si="7">SUM(C51:C58)</f>
        <v>5.4794520547945202E-2</v>
      </c>
      <c r="D59" s="4">
        <f t="shared" si="7"/>
        <v>0.19178082191780821</v>
      </c>
      <c r="E59" s="4">
        <f t="shared" si="7"/>
        <v>0.31506849315068491</v>
      </c>
      <c r="F59" s="4">
        <f t="shared" si="7"/>
        <v>0.17808219178082191</v>
      </c>
      <c r="G59" s="4">
        <f t="shared" si="7"/>
        <v>0.19178082191780821</v>
      </c>
      <c r="H59" s="4">
        <f t="shared" si="7"/>
        <v>2.7397260273972601E-2</v>
      </c>
      <c r="I59" s="4">
        <f t="shared" si="7"/>
        <v>4.1095890410958902E-2</v>
      </c>
      <c r="J59" s="4">
        <f>SUM(J51:J58)</f>
        <v>1</v>
      </c>
      <c r="K59" s="4">
        <f>SUM(B59:I59)</f>
        <v>1</v>
      </c>
      <c r="M59" s="6" t="s">
        <v>21</v>
      </c>
      <c r="N59" s="4">
        <f>SUM(B51:E54)</f>
        <v>0.30136986301369861</v>
      </c>
      <c r="O59" s="4">
        <f>SUM(B65:E68)</f>
        <v>0.32876712328767121</v>
      </c>
      <c r="P59" s="4">
        <f t="shared" ref="P59:P63" si="8">O59-N59</f>
        <v>2.7397260273972601E-2</v>
      </c>
    </row>
    <row r="60" spans="1:16" x14ac:dyDescent="0.2">
      <c r="A60" t="s">
        <v>16</v>
      </c>
      <c r="B60" t="s">
        <v>14</v>
      </c>
      <c r="C60" t="s">
        <v>13</v>
      </c>
      <c r="D60" t="s">
        <v>12</v>
      </c>
      <c r="E60" t="s">
        <v>11</v>
      </c>
      <c r="F60" t="s">
        <v>10</v>
      </c>
      <c r="G60" t="s">
        <v>9</v>
      </c>
      <c r="H60" t="s">
        <v>17</v>
      </c>
      <c r="I60" t="s">
        <v>7</v>
      </c>
      <c r="K60" s="4"/>
      <c r="M60" s="6" t="s">
        <v>22</v>
      </c>
      <c r="N60" s="4">
        <f>B58+C57+D56+E55+F54+G53+H52+I51+E54+F55</f>
        <v>0.31506849315068491</v>
      </c>
      <c r="O60" s="4">
        <f>B72+C71+D70+E69+F68+G67+H66+I65+E68+F69</f>
        <v>0.36986301369863012</v>
      </c>
      <c r="P60" s="4">
        <f t="shared" si="8"/>
        <v>5.4794520547945202E-2</v>
      </c>
    </row>
    <row r="61" spans="1:16" x14ac:dyDescent="0.2">
      <c r="M61" s="6" t="s">
        <v>23</v>
      </c>
      <c r="N61" s="4">
        <f>SUM(E54:F55)</f>
        <v>0.27397260273972601</v>
      </c>
      <c r="O61" s="4">
        <f>SUM(E68:F69)</f>
        <v>0.26027397260273971</v>
      </c>
      <c r="P61" s="4">
        <f t="shared" si="8"/>
        <v>-1.3698630136986301E-2</v>
      </c>
    </row>
    <row r="62" spans="1:16" x14ac:dyDescent="0.2">
      <c r="M62" s="6" t="s">
        <v>24</v>
      </c>
      <c r="N62" s="4">
        <f>SUM(C58:I58)+SUM(D57:I57)+SUM(E56:I56)+SUM(F55:I55)+SUM(G54:I54)+SUM(H53:I53)+I52</f>
        <v>0.38356164383561642</v>
      </c>
      <c r="O62" s="4">
        <f>SUM(C72:I72)+SUM(D71:I71)+SUM(E70:I70)+SUM(F69:I69)+SUM(G68:I68)+SUM(H67:I67)+I66</f>
        <v>0.15068493150684931</v>
      </c>
      <c r="P62" s="4">
        <f t="shared" si="8"/>
        <v>-0.23287671232876711</v>
      </c>
    </row>
    <row r="63" spans="1:16" x14ac:dyDescent="0.2">
      <c r="A63" t="s">
        <v>94</v>
      </c>
      <c r="B63" s="6"/>
      <c r="C63" s="6"/>
      <c r="D63" s="6"/>
      <c r="E63" s="6"/>
      <c r="F63" s="6"/>
      <c r="G63" s="6"/>
      <c r="H63" s="6"/>
      <c r="I63" s="6"/>
      <c r="J63" s="6"/>
      <c r="K63" s="4"/>
      <c r="M63" s="6" t="s">
        <v>25</v>
      </c>
      <c r="N63" s="4">
        <f>SUM(F55:I58)</f>
        <v>0.23287671232876711</v>
      </c>
      <c r="O63" s="4">
        <f>SUM(F69:I72)</f>
        <v>9.5890410958904104E-2</v>
      </c>
      <c r="P63" s="4">
        <f t="shared" si="8"/>
        <v>-0.13698630136986301</v>
      </c>
    </row>
    <row r="64" spans="1:16" x14ac:dyDescent="0.2">
      <c r="A64" t="s">
        <v>6</v>
      </c>
      <c r="B64" s="6"/>
      <c r="C64" s="6"/>
      <c r="D64" s="6"/>
      <c r="E64" s="6"/>
      <c r="F64" s="6"/>
      <c r="G64" s="6"/>
      <c r="H64" s="6"/>
      <c r="I64" s="6"/>
      <c r="J64" s="6" t="s">
        <v>0</v>
      </c>
      <c r="K64" s="4"/>
    </row>
    <row r="65" spans="1:11" x14ac:dyDescent="0.2">
      <c r="A65" s="1" t="s">
        <v>7</v>
      </c>
      <c r="B65" s="4">
        <v>0</v>
      </c>
      <c r="C65" s="4">
        <v>0</v>
      </c>
      <c r="D65" s="4">
        <v>2.7397260273972601E-2</v>
      </c>
      <c r="E65" s="4">
        <v>1.3698630136986301E-2</v>
      </c>
      <c r="F65" s="4">
        <v>2.7397260273972601E-2</v>
      </c>
      <c r="G65" s="4">
        <v>2.7397260273972601E-2</v>
      </c>
      <c r="H65" s="4">
        <v>0</v>
      </c>
      <c r="I65" s="4">
        <v>2.7397260273972601E-2</v>
      </c>
      <c r="J65" s="4">
        <f>SUM(B65:I65)</f>
        <v>0.12328767123287671</v>
      </c>
      <c r="K65" s="4"/>
    </row>
    <row r="66" spans="1:11" x14ac:dyDescent="0.2">
      <c r="A66" s="2" t="s">
        <v>8</v>
      </c>
      <c r="B66" s="4">
        <v>0</v>
      </c>
      <c r="C66" s="4">
        <v>2.7397260273972601E-2</v>
      </c>
      <c r="D66" s="4">
        <v>0</v>
      </c>
      <c r="E66" s="4">
        <v>0</v>
      </c>
      <c r="F66" s="4">
        <v>1.3698630136986301E-2</v>
      </c>
      <c r="G66" s="4">
        <v>0</v>
      </c>
      <c r="H66" s="4">
        <v>1.3698630136986301E-2</v>
      </c>
      <c r="I66" s="4">
        <v>0</v>
      </c>
      <c r="J66" s="4">
        <f t="shared" ref="J66:J72" si="9">SUM(B66:I66)</f>
        <v>5.4794520547945202E-2</v>
      </c>
      <c r="K66" s="4"/>
    </row>
    <row r="67" spans="1:11" x14ac:dyDescent="0.2">
      <c r="A67" t="s">
        <v>9</v>
      </c>
      <c r="B67" s="4">
        <v>0</v>
      </c>
      <c r="C67" s="4">
        <v>1.3698630136986301E-2</v>
      </c>
      <c r="D67" s="4">
        <v>5.4794520547945202E-2</v>
      </c>
      <c r="E67" s="4">
        <v>6.8493150684931503E-2</v>
      </c>
      <c r="F67" s="4">
        <v>5.4794520547945202E-2</v>
      </c>
      <c r="G67" s="4">
        <v>4.1095890410958902E-2</v>
      </c>
      <c r="H67" s="4">
        <v>0</v>
      </c>
      <c r="I67" s="4">
        <v>0</v>
      </c>
      <c r="J67" s="4">
        <f t="shared" si="9"/>
        <v>0.23287671232876711</v>
      </c>
      <c r="K67" s="4"/>
    </row>
    <row r="68" spans="1:11" x14ac:dyDescent="0.2">
      <c r="A68" t="s">
        <v>10</v>
      </c>
      <c r="B68" s="4">
        <v>1.3698630136986301E-2</v>
      </c>
      <c r="C68" s="4">
        <v>0</v>
      </c>
      <c r="D68" s="4">
        <v>4.1095890410958902E-2</v>
      </c>
      <c r="E68" s="4">
        <v>6.8493150684931503E-2</v>
      </c>
      <c r="F68" s="4">
        <v>1.3698630136986301E-2</v>
      </c>
      <c r="G68" s="4">
        <v>1.3698630136986301E-2</v>
      </c>
      <c r="H68" s="4">
        <v>0</v>
      </c>
      <c r="I68" s="4">
        <v>0</v>
      </c>
      <c r="J68" s="4">
        <f t="shared" si="9"/>
        <v>0.15068493150684931</v>
      </c>
      <c r="K68" s="4"/>
    </row>
    <row r="69" spans="1:11" x14ac:dyDescent="0.2">
      <c r="A69" t="s">
        <v>11</v>
      </c>
      <c r="B69" s="4">
        <v>1.3698630136986301E-2</v>
      </c>
      <c r="C69" s="4">
        <v>0</v>
      </c>
      <c r="D69" s="4">
        <v>6.8493150684931503E-2</v>
      </c>
      <c r="E69" s="4">
        <v>0.17808219178082191</v>
      </c>
      <c r="F69" s="4">
        <v>0</v>
      </c>
      <c r="G69" s="4">
        <v>5.4794520547945202E-2</v>
      </c>
      <c r="H69" s="4">
        <v>0</v>
      </c>
      <c r="I69" s="4">
        <v>0</v>
      </c>
      <c r="J69" s="4">
        <f t="shared" si="9"/>
        <v>0.31506849315068491</v>
      </c>
      <c r="K69" s="4"/>
    </row>
    <row r="70" spans="1:11" x14ac:dyDescent="0.2">
      <c r="A70" t="s">
        <v>12</v>
      </c>
      <c r="B70" s="4">
        <v>0</v>
      </c>
      <c r="C70" s="4">
        <v>0</v>
      </c>
      <c r="D70" s="4">
        <v>2.7397260273972601E-2</v>
      </c>
      <c r="E70" s="4">
        <v>1.3698630136986301E-2</v>
      </c>
      <c r="F70" s="4">
        <v>0</v>
      </c>
      <c r="G70" s="4">
        <v>1.3698630136986301E-2</v>
      </c>
      <c r="H70" s="4">
        <v>0</v>
      </c>
      <c r="I70" s="4">
        <v>0</v>
      </c>
      <c r="J70" s="4">
        <f t="shared" si="9"/>
        <v>5.4794520547945202E-2</v>
      </c>
      <c r="K70" s="4"/>
    </row>
    <row r="71" spans="1:11" x14ac:dyDescent="0.2">
      <c r="A71" t="s">
        <v>13</v>
      </c>
      <c r="B71" s="4">
        <v>1.3698630136986301E-2</v>
      </c>
      <c r="C71" s="4">
        <v>0</v>
      </c>
      <c r="D71" s="4">
        <v>1.3698630136986301E-2</v>
      </c>
      <c r="E71" s="4">
        <v>1.3698630136986301E-2</v>
      </c>
      <c r="F71" s="4">
        <v>1.3698630136986301E-2</v>
      </c>
      <c r="G71" s="4">
        <v>0</v>
      </c>
      <c r="H71" s="4">
        <v>0</v>
      </c>
      <c r="I71" s="4">
        <v>0</v>
      </c>
      <c r="J71" s="4">
        <f t="shared" si="9"/>
        <v>5.4794520547945202E-2</v>
      </c>
      <c r="K71" s="4"/>
    </row>
    <row r="72" spans="1:11" x14ac:dyDescent="0.2">
      <c r="A72" t="s">
        <v>14</v>
      </c>
      <c r="B72" s="4">
        <v>0</v>
      </c>
      <c r="C72" s="4">
        <v>0</v>
      </c>
      <c r="D72" s="4">
        <v>0</v>
      </c>
      <c r="E72" s="4">
        <v>0</v>
      </c>
      <c r="F72" s="4">
        <v>1.3698630136986301E-2</v>
      </c>
      <c r="G72" s="4">
        <v>0</v>
      </c>
      <c r="H72" s="4">
        <v>0</v>
      </c>
      <c r="I72" s="4">
        <v>0</v>
      </c>
      <c r="J72" s="4">
        <f t="shared" si="9"/>
        <v>1.3698630136986301E-2</v>
      </c>
    </row>
    <row r="73" spans="1:11" x14ac:dyDescent="0.2">
      <c r="A73" t="s">
        <v>15</v>
      </c>
      <c r="B73" s="4">
        <f>SUM(B65:B72)</f>
        <v>4.1095890410958902E-2</v>
      </c>
      <c r="C73" s="4">
        <f t="shared" ref="C73:I73" si="10">SUM(C65:C72)</f>
        <v>4.1095890410958902E-2</v>
      </c>
      <c r="D73" s="4">
        <f t="shared" si="10"/>
        <v>0.23287671232876711</v>
      </c>
      <c r="E73" s="4">
        <f t="shared" si="10"/>
        <v>0.35616438356164382</v>
      </c>
      <c r="F73" s="4">
        <f t="shared" si="10"/>
        <v>0.13698630136986301</v>
      </c>
      <c r="G73" s="4">
        <f t="shared" si="10"/>
        <v>0.15068493150684931</v>
      </c>
      <c r="H73" s="4">
        <f t="shared" si="10"/>
        <v>1.3698630136986301E-2</v>
      </c>
      <c r="I73" s="4">
        <f t="shared" si="10"/>
        <v>2.7397260273972601E-2</v>
      </c>
      <c r="J73" s="4">
        <f>SUM(J65:J72)</f>
        <v>1</v>
      </c>
    </row>
    <row r="74" spans="1:11" x14ac:dyDescent="0.2">
      <c r="A74" t="s">
        <v>16</v>
      </c>
      <c r="B74" t="s">
        <v>14</v>
      </c>
      <c r="C74" t="s">
        <v>13</v>
      </c>
      <c r="D74" t="s">
        <v>12</v>
      </c>
      <c r="E74" t="s">
        <v>11</v>
      </c>
      <c r="F74" t="s">
        <v>10</v>
      </c>
      <c r="G74" t="s">
        <v>9</v>
      </c>
      <c r="H74" t="s">
        <v>17</v>
      </c>
      <c r="I74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selection activeCell="H21" sqref="H21"/>
    </sheetView>
  </sheetViews>
  <sheetFormatPr defaultRowHeight="12.75" x14ac:dyDescent="0.2"/>
  <sheetData>
    <row r="1" spans="2:16" x14ac:dyDescent="0.2">
      <c r="B1" s="5"/>
      <c r="C1" s="5"/>
      <c r="D1" s="5"/>
      <c r="E1" s="5"/>
      <c r="G1" t="s">
        <v>1</v>
      </c>
      <c r="K1" s="4"/>
      <c r="M1" s="3" t="s">
        <v>29</v>
      </c>
      <c r="N1" s="3" t="s">
        <v>26</v>
      </c>
      <c r="O1" s="3" t="s">
        <v>27</v>
      </c>
      <c r="P1" s="3" t="s">
        <v>30</v>
      </c>
    </row>
    <row r="2" spans="2:16" x14ac:dyDescent="0.2">
      <c r="B2" s="5"/>
      <c r="C2" s="5"/>
      <c r="D2" s="5"/>
      <c r="E2" s="5"/>
      <c r="G2" t="s">
        <v>2</v>
      </c>
      <c r="H2" t="s">
        <v>3</v>
      </c>
      <c r="I2" t="s">
        <v>4</v>
      </c>
      <c r="K2" s="4"/>
      <c r="M2" s="3" t="s">
        <v>31</v>
      </c>
      <c r="N2" s="4">
        <f>B59</f>
        <v>1.2345679012345678E-2</v>
      </c>
      <c r="O2" s="4">
        <f>B73</f>
        <v>1.2345679012345678E-2</v>
      </c>
      <c r="P2" s="4">
        <f>ABS(N2-O2)</f>
        <v>0</v>
      </c>
    </row>
    <row r="3" spans="2:16" x14ac:dyDescent="0.2">
      <c r="B3" s="5"/>
      <c r="C3" s="5"/>
      <c r="D3" s="5"/>
      <c r="E3" s="5"/>
      <c r="G3">
        <v>0.1</v>
      </c>
      <c r="H3">
        <v>1.22</v>
      </c>
      <c r="I3">
        <f>SQRT((G8+G9)/(G8*G9))</f>
        <v>0.15713484026367722</v>
      </c>
      <c r="J3">
        <f>PRODUCT(I3, H3)</f>
        <v>0.19170450512168621</v>
      </c>
      <c r="K3" s="4"/>
      <c r="M3" s="3" t="s">
        <v>32</v>
      </c>
      <c r="N3" s="4">
        <f xml:space="preserve"> N2+C59</f>
        <v>3.7037037037037035E-2</v>
      </c>
      <c r="O3" s="4">
        <f xml:space="preserve"> O2+C73</f>
        <v>8.6419753086419748E-2</v>
      </c>
      <c r="P3" s="4">
        <f t="shared" ref="P3:P9" si="0">ABS(N3-O3)</f>
        <v>4.9382716049382713E-2</v>
      </c>
    </row>
    <row r="4" spans="2:16" x14ac:dyDescent="0.2">
      <c r="B4" s="5"/>
      <c r="C4" s="5"/>
      <c r="D4" s="5"/>
      <c r="E4" s="5"/>
      <c r="G4">
        <v>0.05</v>
      </c>
      <c r="H4">
        <v>1.36</v>
      </c>
      <c r="J4">
        <f>I3*H4</f>
        <v>0.21370338275860104</v>
      </c>
      <c r="K4" s="4"/>
      <c r="M4" s="3" t="s">
        <v>33</v>
      </c>
      <c r="N4" s="4">
        <f>N3+D59</f>
        <v>0.24691358024691357</v>
      </c>
      <c r="O4" s="4">
        <f>O3+D73</f>
        <v>0.20987654320987653</v>
      </c>
      <c r="P4" s="4">
        <f t="shared" si="0"/>
        <v>3.7037037037037035E-2</v>
      </c>
    </row>
    <row r="5" spans="2:16" x14ac:dyDescent="0.2">
      <c r="B5" s="5"/>
      <c r="C5" s="5"/>
      <c r="D5" s="5"/>
      <c r="E5" s="5"/>
      <c r="G5">
        <v>0.01</v>
      </c>
      <c r="H5">
        <v>1.63</v>
      </c>
      <c r="J5">
        <f>I3*H5</f>
        <v>0.25612978962979382</v>
      </c>
      <c r="K5" s="4"/>
      <c r="M5" s="3" t="s">
        <v>34</v>
      </c>
      <c r="N5" s="4">
        <f>N4+E59</f>
        <v>0.58024691358024683</v>
      </c>
      <c r="O5" s="4">
        <f>O4+E73</f>
        <v>0.62962962962962954</v>
      </c>
      <c r="P5" s="4">
        <f t="shared" si="0"/>
        <v>4.9382716049382713E-2</v>
      </c>
    </row>
    <row r="6" spans="2:16" x14ac:dyDescent="0.2">
      <c r="B6" s="5"/>
      <c r="C6" s="5"/>
      <c r="D6" s="5"/>
      <c r="E6" s="5"/>
      <c r="G6" t="s">
        <v>18</v>
      </c>
      <c r="J6" s="5">
        <f>MAX(P10,P20,P37)</f>
        <v>4.9382716049382713E-2</v>
      </c>
      <c r="K6" s="4"/>
      <c r="M6" s="3" t="s">
        <v>35</v>
      </c>
      <c r="N6" s="4">
        <f>N5+F59</f>
        <v>0.80246913580246904</v>
      </c>
      <c r="O6" s="4">
        <f>O5+F73</f>
        <v>0.81481481481481466</v>
      </c>
      <c r="P6" s="4">
        <f t="shared" si="0"/>
        <v>1.2345679012345623E-2</v>
      </c>
    </row>
    <row r="7" spans="2:16" x14ac:dyDescent="0.2">
      <c r="B7" s="5"/>
      <c r="C7" s="5"/>
      <c r="D7" s="5"/>
      <c r="E7" s="5"/>
      <c r="G7" t="s">
        <v>5</v>
      </c>
      <c r="K7" s="4"/>
      <c r="M7" s="3" t="s">
        <v>36</v>
      </c>
      <c r="N7" s="4">
        <f>N6+G59</f>
        <v>0.93827160493827155</v>
      </c>
      <c r="O7" s="4">
        <f>O6+G73</f>
        <v>0.98765432098765416</v>
      </c>
      <c r="P7" s="4">
        <f t="shared" si="0"/>
        <v>4.9382716049382602E-2</v>
      </c>
    </row>
    <row r="8" spans="2:16" x14ac:dyDescent="0.2">
      <c r="B8" s="5"/>
      <c r="C8" s="5"/>
      <c r="D8" s="5"/>
      <c r="E8" s="5"/>
      <c r="F8" t="s">
        <v>91</v>
      </c>
      <c r="G8">
        <v>81</v>
      </c>
      <c r="K8" s="4"/>
      <c r="M8" s="3" t="s">
        <v>37</v>
      </c>
      <c r="N8" s="4">
        <f>N7+H59</f>
        <v>0.97530864197530853</v>
      </c>
      <c r="O8" s="4">
        <f>O7+H73</f>
        <v>0.99999999999999978</v>
      </c>
      <c r="P8" s="4">
        <f t="shared" si="0"/>
        <v>2.4691358024691246E-2</v>
      </c>
    </row>
    <row r="9" spans="2:16" x14ac:dyDescent="0.2">
      <c r="B9" s="5"/>
      <c r="C9" s="5"/>
      <c r="D9" s="5"/>
      <c r="E9" s="5"/>
      <c r="F9" t="s">
        <v>92</v>
      </c>
      <c r="G9">
        <v>81</v>
      </c>
      <c r="K9" s="4"/>
      <c r="M9" s="3" t="s">
        <v>38</v>
      </c>
      <c r="N9" s="4">
        <f>N8+I59</f>
        <v>0.99999999999999989</v>
      </c>
      <c r="O9" s="4">
        <f>O8+I73</f>
        <v>0.99999999999999978</v>
      </c>
      <c r="P9" s="4">
        <f t="shared" si="0"/>
        <v>1.1102230246251565E-16</v>
      </c>
    </row>
    <row r="10" spans="2:16" x14ac:dyDescent="0.2">
      <c r="B10" s="5"/>
      <c r="C10" s="5"/>
      <c r="D10" s="5"/>
      <c r="E10" s="5"/>
      <c r="K10" s="4"/>
      <c r="M10" s="3" t="s">
        <v>39</v>
      </c>
      <c r="N10" s="3"/>
      <c r="O10" s="4"/>
      <c r="P10" s="4">
        <f>MAX(P2:P9)</f>
        <v>4.9382716049382713E-2</v>
      </c>
    </row>
    <row r="11" spans="2:16" x14ac:dyDescent="0.2">
      <c r="B11" s="5"/>
      <c r="C11" s="5"/>
      <c r="D11" s="5"/>
      <c r="E11" s="5"/>
      <c r="F11" s="5"/>
      <c r="G11" s="5"/>
      <c r="H11" s="5"/>
      <c r="I11" s="5"/>
      <c r="J11" s="5"/>
      <c r="K11" s="4"/>
      <c r="M11" s="3" t="s">
        <v>40</v>
      </c>
      <c r="N11" s="3"/>
      <c r="O11" s="3"/>
      <c r="P11" s="3"/>
    </row>
    <row r="12" spans="2:16" x14ac:dyDescent="0.2">
      <c r="B12" s="5"/>
      <c r="C12" s="5"/>
      <c r="D12" s="5"/>
      <c r="E12" s="5"/>
      <c r="F12" s="5"/>
      <c r="G12" s="5"/>
      <c r="H12" s="5"/>
      <c r="I12" s="5"/>
      <c r="J12" s="5"/>
      <c r="K12" s="4"/>
      <c r="M12" s="3" t="s">
        <v>41</v>
      </c>
      <c r="N12" s="4">
        <f>J51</f>
        <v>1.2345679012345678E-2</v>
      </c>
      <c r="O12" s="4">
        <f>J65</f>
        <v>1.2345679012345678E-2</v>
      </c>
      <c r="P12" s="4">
        <f>ABS(N12-O12)</f>
        <v>0</v>
      </c>
    </row>
    <row r="13" spans="2:16" x14ac:dyDescent="0.2">
      <c r="B13" s="5"/>
      <c r="C13" s="5"/>
      <c r="D13" s="5"/>
      <c r="E13" s="5"/>
      <c r="F13" s="5"/>
      <c r="G13" s="5"/>
      <c r="H13" s="5"/>
      <c r="I13" s="5"/>
      <c r="J13" s="5"/>
      <c r="K13" s="4"/>
      <c r="M13" s="3" t="s">
        <v>42</v>
      </c>
      <c r="N13" s="4">
        <f t="shared" ref="N13:N19" si="1">N12+J52</f>
        <v>7.407407407407407E-2</v>
      </c>
      <c r="O13" s="4">
        <f t="shared" ref="O13:O19" si="2">O12+J66</f>
        <v>4.9382716049382713E-2</v>
      </c>
      <c r="P13" s="4">
        <f t="shared" ref="P13:P19" si="3">ABS(N13-O13)</f>
        <v>2.4691358024691357E-2</v>
      </c>
    </row>
    <row r="14" spans="2:16" x14ac:dyDescent="0.2">
      <c r="B14" s="5"/>
      <c r="C14" s="5"/>
      <c r="D14" s="5"/>
      <c r="E14" s="5"/>
      <c r="F14" s="5"/>
      <c r="G14" s="5"/>
      <c r="H14" s="5"/>
      <c r="I14" s="5"/>
      <c r="J14" s="5"/>
      <c r="K14" s="4"/>
      <c r="M14" s="3" t="s">
        <v>43</v>
      </c>
      <c r="N14" s="4">
        <f t="shared" si="1"/>
        <v>0.33333333333333331</v>
      </c>
      <c r="O14" s="4">
        <f t="shared" si="2"/>
        <v>0.2839506172839506</v>
      </c>
      <c r="P14" s="4">
        <f t="shared" si="3"/>
        <v>4.9382716049382713E-2</v>
      </c>
    </row>
    <row r="15" spans="2:16" x14ac:dyDescent="0.2">
      <c r="B15" s="5"/>
      <c r="C15" s="5"/>
      <c r="D15" s="5"/>
      <c r="E15" s="5"/>
      <c r="F15" s="5"/>
      <c r="G15" s="5"/>
      <c r="H15" s="5"/>
      <c r="I15" s="5"/>
      <c r="J15" s="5"/>
      <c r="K15" s="4"/>
      <c r="M15" s="3" t="s">
        <v>44</v>
      </c>
      <c r="N15" s="4">
        <f t="shared" si="1"/>
        <v>0.59259259259259256</v>
      </c>
      <c r="O15" s="4">
        <f t="shared" si="2"/>
        <v>0.58024691358024683</v>
      </c>
      <c r="P15" s="4">
        <f t="shared" si="3"/>
        <v>1.2345679012345734E-2</v>
      </c>
    </row>
    <row r="16" spans="2:16" x14ac:dyDescent="0.2">
      <c r="B16" s="5"/>
      <c r="C16" s="5"/>
      <c r="D16" s="5"/>
      <c r="E16" s="5"/>
      <c r="F16" s="5"/>
      <c r="G16" s="5"/>
      <c r="H16" s="5"/>
      <c r="I16" s="5"/>
      <c r="J16" s="5"/>
      <c r="K16" s="4"/>
      <c r="M16" s="3" t="s">
        <v>45</v>
      </c>
      <c r="N16" s="4">
        <f t="shared" si="1"/>
        <v>0.86419753086419748</v>
      </c>
      <c r="O16" s="4">
        <f t="shared" si="2"/>
        <v>0.83950617283950613</v>
      </c>
      <c r="P16" s="4">
        <f t="shared" si="3"/>
        <v>2.4691358024691357E-2</v>
      </c>
    </row>
    <row r="17" spans="2:16" x14ac:dyDescent="0.2">
      <c r="B17" s="5"/>
      <c r="C17" s="5"/>
      <c r="D17" s="5"/>
      <c r="E17" s="5"/>
      <c r="F17" s="5"/>
      <c r="G17" s="5"/>
      <c r="H17" s="5"/>
      <c r="I17" s="5"/>
      <c r="J17" s="5"/>
      <c r="K17" s="4"/>
      <c r="M17" s="3" t="s">
        <v>46</v>
      </c>
      <c r="N17" s="4">
        <f t="shared" si="1"/>
        <v>0.93827160493827155</v>
      </c>
      <c r="O17" s="4">
        <f t="shared" si="2"/>
        <v>0.97530864197530853</v>
      </c>
      <c r="P17" s="4">
        <f t="shared" si="3"/>
        <v>3.7037037037036979E-2</v>
      </c>
    </row>
    <row r="18" spans="2:16" x14ac:dyDescent="0.2">
      <c r="B18" s="5"/>
      <c r="C18" s="5"/>
      <c r="D18" s="5"/>
      <c r="E18" s="5"/>
      <c r="F18" s="5"/>
      <c r="G18" s="5"/>
      <c r="H18" s="5"/>
      <c r="I18" s="5"/>
      <c r="J18" s="5"/>
      <c r="K18" s="4"/>
      <c r="M18" s="3" t="s">
        <v>47</v>
      </c>
      <c r="N18" s="4">
        <f t="shared" si="1"/>
        <v>0.97530864197530853</v>
      </c>
      <c r="O18" s="4">
        <f t="shared" si="2"/>
        <v>0.99999999999999989</v>
      </c>
      <c r="P18" s="4">
        <f t="shared" si="3"/>
        <v>2.4691358024691357E-2</v>
      </c>
    </row>
    <row r="19" spans="2:16" x14ac:dyDescent="0.2">
      <c r="B19" s="5"/>
      <c r="C19" s="5"/>
      <c r="D19" s="5"/>
      <c r="E19" s="5"/>
      <c r="F19" s="5"/>
      <c r="G19" s="5"/>
      <c r="H19" s="5"/>
      <c r="I19" s="5"/>
      <c r="J19" s="5"/>
      <c r="K19" s="4"/>
      <c r="M19" s="3" t="s">
        <v>48</v>
      </c>
      <c r="N19" s="4">
        <f t="shared" si="1"/>
        <v>0.99999999999999989</v>
      </c>
      <c r="O19" s="4">
        <f t="shared" si="2"/>
        <v>0.99999999999999989</v>
      </c>
      <c r="P19" s="4">
        <f t="shared" si="3"/>
        <v>0</v>
      </c>
    </row>
    <row r="20" spans="2:16" x14ac:dyDescent="0.2">
      <c r="B20" s="5"/>
      <c r="C20" s="5"/>
      <c r="D20" s="5"/>
      <c r="E20" s="5"/>
      <c r="F20" s="5"/>
      <c r="G20" s="5"/>
      <c r="H20" s="5"/>
      <c r="I20" s="5"/>
      <c r="J20" s="5"/>
      <c r="K20" s="4"/>
      <c r="M20" s="3" t="s">
        <v>39</v>
      </c>
      <c r="N20" s="3"/>
      <c r="O20" s="3"/>
      <c r="P20" s="4">
        <f>MAX(P12:P19)</f>
        <v>4.9382716049382713E-2</v>
      </c>
    </row>
    <row r="21" spans="2:16" x14ac:dyDescent="0.2">
      <c r="B21" s="5"/>
      <c r="C21" s="5"/>
      <c r="D21" s="5"/>
      <c r="E21" s="5"/>
      <c r="F21" s="5"/>
      <c r="G21" s="5"/>
      <c r="H21" s="5"/>
      <c r="I21" s="5"/>
      <c r="J21" s="5"/>
      <c r="K21" s="4"/>
      <c r="M21" s="3" t="s">
        <v>49</v>
      </c>
      <c r="N21" s="3"/>
      <c r="O21" s="3"/>
      <c r="P21" s="3"/>
    </row>
    <row r="22" spans="2:16" x14ac:dyDescent="0.2">
      <c r="B22" s="5"/>
      <c r="C22" s="5"/>
      <c r="D22" s="5"/>
      <c r="E22" s="5"/>
      <c r="F22" s="5"/>
      <c r="G22" s="5"/>
      <c r="H22" s="5"/>
      <c r="I22" s="5"/>
      <c r="J22" s="5"/>
      <c r="K22" s="4"/>
      <c r="M22" s="3" t="s">
        <v>50</v>
      </c>
      <c r="N22" s="4">
        <f>B51</f>
        <v>0</v>
      </c>
      <c r="O22" s="4">
        <f>B65</f>
        <v>0</v>
      </c>
      <c r="P22" s="4">
        <f>ABS(N22-O22)</f>
        <v>0</v>
      </c>
    </row>
    <row r="23" spans="2:16" x14ac:dyDescent="0.2">
      <c r="B23" s="5"/>
      <c r="C23" s="5"/>
      <c r="D23" s="5"/>
      <c r="E23" s="5"/>
      <c r="F23" s="5"/>
      <c r="G23" s="5"/>
      <c r="H23" s="5"/>
      <c r="I23" s="5"/>
      <c r="J23" s="5"/>
      <c r="K23" s="4"/>
      <c r="M23" s="3" t="s">
        <v>51</v>
      </c>
      <c r="N23" s="4">
        <f>N22+B52+C51</f>
        <v>0</v>
      </c>
      <c r="O23" s="4">
        <f>O22+B66+C65</f>
        <v>0</v>
      </c>
      <c r="P23" s="4">
        <f t="shared" ref="P23:P36" si="4">ABS(N23-O23)</f>
        <v>0</v>
      </c>
    </row>
    <row r="24" spans="2:16" x14ac:dyDescent="0.2">
      <c r="B24" s="5"/>
      <c r="C24" s="5"/>
      <c r="D24" s="5"/>
      <c r="E24" s="5"/>
      <c r="F24" s="5"/>
      <c r="G24" s="5"/>
      <c r="H24" s="5"/>
      <c r="I24" s="5"/>
      <c r="J24" s="5"/>
      <c r="K24" s="4"/>
      <c r="M24" s="3" t="s">
        <v>52</v>
      </c>
      <c r="N24" s="4">
        <f>N23+B53+C52+D51</f>
        <v>1.2345679012345678E-2</v>
      </c>
      <c r="O24" s="4">
        <f>O23+B67+C66+D65</f>
        <v>0</v>
      </c>
      <c r="P24" s="4">
        <f t="shared" si="4"/>
        <v>1.2345679012345678E-2</v>
      </c>
    </row>
    <row r="25" spans="2:16" x14ac:dyDescent="0.2">
      <c r="B25" s="5"/>
      <c r="C25" s="5"/>
      <c r="D25" s="5"/>
      <c r="E25" s="5"/>
      <c r="F25" s="5"/>
      <c r="G25" s="5"/>
      <c r="H25" s="5"/>
      <c r="I25" s="5"/>
      <c r="J25" s="5"/>
      <c r="K25" s="4"/>
      <c r="M25" s="3" t="s">
        <v>53</v>
      </c>
      <c r="N25" s="4">
        <f>N24+B54+C53+D52+E51</f>
        <v>2.4691358024691357E-2</v>
      </c>
      <c r="O25" s="4">
        <f>O24+B68+C67+D66+E65</f>
        <v>2.4691358024691357E-2</v>
      </c>
      <c r="P25" s="4">
        <f t="shared" si="4"/>
        <v>0</v>
      </c>
    </row>
    <row r="26" spans="2:16" x14ac:dyDescent="0.2">
      <c r="B26" s="5"/>
      <c r="C26" s="5"/>
      <c r="D26" s="5"/>
      <c r="E26" s="5"/>
      <c r="F26" s="5"/>
      <c r="G26" s="5"/>
      <c r="H26" s="5"/>
      <c r="I26" s="5"/>
      <c r="J26" s="5"/>
      <c r="K26" s="4"/>
      <c r="M26" s="3" t="s">
        <v>54</v>
      </c>
      <c r="N26" s="4">
        <f>N25+B55+C54+D53+E52+F51</f>
        <v>0.12345679012345678</v>
      </c>
      <c r="O26" s="4">
        <f>O25+B69+C68+D67+E66+F65</f>
        <v>0.1111111111111111</v>
      </c>
      <c r="P26" s="4">
        <f t="shared" si="4"/>
        <v>1.2345679012345678E-2</v>
      </c>
    </row>
    <row r="27" spans="2:16" x14ac:dyDescent="0.2">
      <c r="B27" s="5"/>
      <c r="C27" s="5"/>
      <c r="D27" s="5"/>
      <c r="E27" s="5"/>
      <c r="F27" s="5"/>
      <c r="G27" s="5"/>
      <c r="H27" s="5"/>
      <c r="I27" s="5"/>
      <c r="J27" s="5"/>
      <c r="K27" s="4"/>
      <c r="M27" s="3" t="s">
        <v>55</v>
      </c>
      <c r="N27" s="4">
        <f>N26+B56+C55+D54+E53+F52+G51</f>
        <v>0.22222222222222221</v>
      </c>
      <c r="O27" s="4">
        <f>O26+B70+C69+D68+E67+F66+G65</f>
        <v>0.20987654320987653</v>
      </c>
      <c r="P27" s="4">
        <f t="shared" si="4"/>
        <v>1.2345679012345678E-2</v>
      </c>
    </row>
    <row r="28" spans="2:16" x14ac:dyDescent="0.2">
      <c r="B28" s="5"/>
      <c r="C28" s="5"/>
      <c r="D28" s="5"/>
      <c r="E28" s="5"/>
      <c r="F28" s="5"/>
      <c r="G28" s="5"/>
      <c r="H28" s="5"/>
      <c r="I28" s="5"/>
      <c r="J28" s="5"/>
      <c r="K28" s="4"/>
      <c r="M28" s="3" t="s">
        <v>56</v>
      </c>
      <c r="N28" s="4">
        <f>N27+B57+C56+D55+E54+F53+G52+H51</f>
        <v>0.41975308641975306</v>
      </c>
      <c r="O28" s="4">
        <f>O27+B71+C70+D69+E68+F67+G66+H65</f>
        <v>0.4567901234567901</v>
      </c>
      <c r="P28" s="4">
        <f t="shared" si="4"/>
        <v>3.7037037037037035E-2</v>
      </c>
    </row>
    <row r="29" spans="2:16" x14ac:dyDescent="0.2">
      <c r="B29" s="5"/>
      <c r="C29" s="5"/>
      <c r="D29" s="5"/>
      <c r="E29" s="5"/>
      <c r="F29" s="5"/>
      <c r="G29" s="5"/>
      <c r="H29" s="5"/>
      <c r="I29" s="5"/>
      <c r="J29" s="5"/>
      <c r="K29" s="4"/>
      <c r="M29" s="3" t="s">
        <v>57</v>
      </c>
      <c r="N29" s="4">
        <f>N28+B58+C57+D56+E55+F54+G53+H52+I51</f>
        <v>0.77777777777777768</v>
      </c>
      <c r="O29" s="4">
        <f>O28+B72+C71+D70+E69+F68+G67+H66+I65</f>
        <v>0.80246913580246915</v>
      </c>
      <c r="P29" s="4">
        <f t="shared" si="4"/>
        <v>2.4691358024691468E-2</v>
      </c>
    </row>
    <row r="30" spans="2:16" x14ac:dyDescent="0.2">
      <c r="B30" s="5"/>
      <c r="C30" s="5"/>
      <c r="D30" s="5"/>
      <c r="E30" s="5"/>
      <c r="F30" s="5"/>
      <c r="G30" s="5"/>
      <c r="H30" s="5"/>
      <c r="I30" s="5"/>
      <c r="J30" s="5"/>
      <c r="K30" s="4"/>
      <c r="M30" s="3" t="s">
        <v>58</v>
      </c>
      <c r="N30" s="4">
        <f>N29+C58+D57+E56+F55+G54+H53+I52</f>
        <v>0.87654320987654333</v>
      </c>
      <c r="O30" s="4">
        <f>O29+C72+D71+E70+F69+G68+H67+I66</f>
        <v>0.9135802469135802</v>
      </c>
      <c r="P30" s="4">
        <f t="shared" si="4"/>
        <v>3.7037037037036868E-2</v>
      </c>
    </row>
    <row r="31" spans="2:16" x14ac:dyDescent="0.2">
      <c r="B31" s="5"/>
      <c r="C31" s="5"/>
      <c r="D31" s="5"/>
      <c r="E31" s="5"/>
      <c r="F31" s="5"/>
      <c r="G31" s="5"/>
      <c r="H31" s="5"/>
      <c r="I31" s="5"/>
      <c r="J31" s="5"/>
      <c r="K31" s="4"/>
      <c r="M31" s="3" t="s">
        <v>59</v>
      </c>
      <c r="N31" s="4">
        <f>N30+D58+E57+F56+G55+H54+I53</f>
        <v>0.95061728395061751</v>
      </c>
      <c r="O31" s="4">
        <f>O30+D72+E71+F70+G69+H68+I67</f>
        <v>0.96296296296296302</v>
      </c>
      <c r="P31" s="4">
        <f t="shared" si="4"/>
        <v>1.2345679012345512E-2</v>
      </c>
    </row>
    <row r="32" spans="2:16" x14ac:dyDescent="0.2">
      <c r="B32" s="5"/>
      <c r="C32" s="5"/>
      <c r="D32" s="5"/>
      <c r="E32" s="5"/>
      <c r="F32" s="5"/>
      <c r="G32" s="5"/>
      <c r="H32" s="5"/>
      <c r="I32" s="5"/>
      <c r="J32" s="5"/>
      <c r="K32" s="4"/>
      <c r="M32" s="3" t="s">
        <v>60</v>
      </c>
      <c r="N32" s="4">
        <f>N31+E58+F57+G56+H55+I54</f>
        <v>0.97530864197530887</v>
      </c>
      <c r="O32" s="4">
        <f>O31+E72+F71+G70+H69+I68</f>
        <v>1</v>
      </c>
      <c r="P32" s="4">
        <f t="shared" si="4"/>
        <v>2.4691358024691135E-2</v>
      </c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4"/>
      <c r="M33" s="3" t="s">
        <v>61</v>
      </c>
      <c r="N33" s="4">
        <f>N32+F58+G57+H56+I55</f>
        <v>1.0000000000000002</v>
      </c>
      <c r="O33" s="4">
        <f>O32+F72+G71+H70+I69</f>
        <v>1</v>
      </c>
      <c r="P33" s="4">
        <f t="shared" si="4"/>
        <v>2.2204460492503131E-16</v>
      </c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4"/>
      <c r="M34" s="3" t="s">
        <v>62</v>
      </c>
      <c r="N34" s="4">
        <f>N33+G58+H57+I56</f>
        <v>1.0000000000000002</v>
      </c>
      <c r="O34" s="4">
        <f>O33+G72+H71+I70</f>
        <v>1</v>
      </c>
      <c r="P34" s="4">
        <f t="shared" si="4"/>
        <v>2.2204460492503131E-16</v>
      </c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4"/>
      <c r="M35" s="3" t="s">
        <v>63</v>
      </c>
      <c r="N35" s="4">
        <f>N34+H58+I57</f>
        <v>1.0000000000000002</v>
      </c>
      <c r="O35" s="4">
        <f>O34+H72+I71</f>
        <v>1</v>
      </c>
      <c r="P35" s="4">
        <f t="shared" si="4"/>
        <v>2.2204460492503131E-16</v>
      </c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4"/>
      <c r="M36" s="3" t="s">
        <v>64</v>
      </c>
      <c r="N36" s="4">
        <f>N35+I58</f>
        <v>1.0000000000000002</v>
      </c>
      <c r="O36" s="4">
        <f>O35+I72</f>
        <v>1</v>
      </c>
      <c r="P36" s="4">
        <f t="shared" si="4"/>
        <v>2.2204460492503131E-16</v>
      </c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4"/>
      <c r="M37" s="3" t="s">
        <v>39</v>
      </c>
      <c r="N37" s="3"/>
      <c r="O37" s="3"/>
      <c r="P37" s="5">
        <f>MAX(P22:P36)</f>
        <v>3.7037037037037035E-2</v>
      </c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4"/>
      <c r="M38" s="3" t="s">
        <v>65</v>
      </c>
      <c r="N38" s="3"/>
      <c r="O38" s="3"/>
      <c r="P38" s="3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4"/>
      <c r="M39" s="3" t="s">
        <v>66</v>
      </c>
      <c r="N39" s="4">
        <f>I51</f>
        <v>0</v>
      </c>
      <c r="O39" s="4">
        <f>I65</f>
        <v>0</v>
      </c>
      <c r="P39" s="4">
        <f>ABS(N39-O39)</f>
        <v>0</v>
      </c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4"/>
      <c r="M40" s="3" t="s">
        <v>67</v>
      </c>
      <c r="N40" s="4">
        <f>H51+I52+N39</f>
        <v>1.2345679012345678E-2</v>
      </c>
      <c r="O40" s="4">
        <f>O39+H65+I66</f>
        <v>0</v>
      </c>
      <c r="P40" s="4">
        <f t="shared" ref="P40:P53" si="5">ABS(N40-O40)</f>
        <v>1.2345679012345678E-2</v>
      </c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4"/>
      <c r="M41" s="3" t="s">
        <v>68</v>
      </c>
      <c r="N41" s="4">
        <f>G51+H52+I53+N40</f>
        <v>2.4691358024691357E-2</v>
      </c>
      <c r="O41" s="4">
        <f>O40+G65+H66+I67</f>
        <v>1.2345679012345678E-2</v>
      </c>
      <c r="P41" s="4">
        <f t="shared" si="5"/>
        <v>1.2345679012345678E-2</v>
      </c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4"/>
      <c r="M42" s="3" t="s">
        <v>69</v>
      </c>
      <c r="N42" s="4">
        <f>+F51+G52+H53+I54+N41</f>
        <v>4.9382716049382713E-2</v>
      </c>
      <c r="O42" s="4">
        <f>O41+F65+G66+H67+I68</f>
        <v>3.7037037037037035E-2</v>
      </c>
      <c r="P42" s="4">
        <f t="shared" si="5"/>
        <v>1.2345679012345678E-2</v>
      </c>
    </row>
    <row r="43" spans="2:16" x14ac:dyDescent="0.2">
      <c r="B43" s="5"/>
      <c r="C43" s="5"/>
      <c r="D43" s="5"/>
      <c r="E43" s="5"/>
      <c r="F43" s="5"/>
      <c r="G43" s="5"/>
      <c r="H43" s="5"/>
      <c r="I43" s="5"/>
      <c r="J43" s="5"/>
      <c r="K43" s="4"/>
      <c r="M43" s="3" t="s">
        <v>70</v>
      </c>
      <c r="N43" s="4">
        <f>E51+F52+G53+H54+I55+N42</f>
        <v>0.13580246913580246</v>
      </c>
      <c r="O43" s="4">
        <f>O42+E65+F66+G67+H68+I69</f>
        <v>9.8765432098765427E-2</v>
      </c>
      <c r="P43" s="4">
        <f t="shared" si="5"/>
        <v>3.7037037037037035E-2</v>
      </c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4"/>
      <c r="M44" s="3" t="s">
        <v>71</v>
      </c>
      <c r="N44" s="4">
        <f>D51+E52+F53+G54+H55+I56+N43</f>
        <v>0.23456790123456789</v>
      </c>
      <c r="O44" s="4">
        <f>O43+D65+E66+F67+G68+H69+I70</f>
        <v>0.18518518518518517</v>
      </c>
      <c r="P44" s="4">
        <f t="shared" si="5"/>
        <v>4.9382716049382713E-2</v>
      </c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4"/>
      <c r="M45" s="3" t="s">
        <v>72</v>
      </c>
      <c r="N45" s="4">
        <f>C51+D52+E53+F54+G55+H56+I57+N44</f>
        <v>0.41975308641975306</v>
      </c>
      <c r="O45" s="4">
        <f>O44+C65+D66+E67+F68+G69+H70+I71</f>
        <v>0.35802469135802467</v>
      </c>
      <c r="P45" s="4">
        <f t="shared" si="5"/>
        <v>6.1728395061728392E-2</v>
      </c>
    </row>
    <row r="46" spans="2:16" x14ac:dyDescent="0.2">
      <c r="K46" s="4"/>
      <c r="M46" s="3" t="s">
        <v>73</v>
      </c>
      <c r="N46" s="4">
        <f>B51+C52+D53+E54+F55+G56+H57+I58+N45</f>
        <v>0.61728395061728392</v>
      </c>
      <c r="O46" s="4">
        <f>O45+B65+C66+D67+E68+F69+G70+H71+I72</f>
        <v>0.62962962962962954</v>
      </c>
      <c r="P46" s="4">
        <f t="shared" si="5"/>
        <v>1.2345679012345623E-2</v>
      </c>
    </row>
    <row r="47" spans="2:16" x14ac:dyDescent="0.2">
      <c r="K47" s="4"/>
      <c r="M47" s="3" t="s">
        <v>74</v>
      </c>
      <c r="N47" s="4">
        <f>B52+C53+D54+E55+F56+G57+H58+N46</f>
        <v>0.85185185185185186</v>
      </c>
      <c r="O47" s="4">
        <f>O46+B66+C67+D68+E69+F70+G71+H72</f>
        <v>0.82716049382716039</v>
      </c>
      <c r="P47" s="4">
        <f t="shared" si="5"/>
        <v>2.4691358024691468E-2</v>
      </c>
    </row>
    <row r="48" spans="2:16" x14ac:dyDescent="0.2">
      <c r="K48" s="4"/>
      <c r="M48" s="3" t="s">
        <v>75</v>
      </c>
      <c r="N48" s="4">
        <f>B53+C54+D55+E56+F57+G58+N47</f>
        <v>0.93827160493827155</v>
      </c>
      <c r="O48" s="4">
        <f>O47+B67+C68+D69+E70+F71+G72</f>
        <v>0.91358024691358009</v>
      </c>
      <c r="P48" s="4">
        <f t="shared" si="5"/>
        <v>2.4691358024691468E-2</v>
      </c>
    </row>
    <row r="49" spans="1:16" x14ac:dyDescent="0.2">
      <c r="A49" t="s">
        <v>95</v>
      </c>
      <c r="K49" s="4"/>
      <c r="M49" s="3" t="s">
        <v>76</v>
      </c>
      <c r="N49" s="4">
        <f>B54+C55+D56+E57+F58+N48</f>
        <v>0.96296296296296291</v>
      </c>
      <c r="O49" s="4">
        <f>O48+B68+C69+D70+E71+F72</f>
        <v>0.9629629629629628</v>
      </c>
      <c r="P49" s="4">
        <f t="shared" si="5"/>
        <v>1.1102230246251565E-16</v>
      </c>
    </row>
    <row r="50" spans="1:16" x14ac:dyDescent="0.2">
      <c r="A50" t="s">
        <v>6</v>
      </c>
      <c r="J50" t="s">
        <v>0</v>
      </c>
      <c r="K50" s="4"/>
      <c r="M50" s="3" t="s">
        <v>77</v>
      </c>
      <c r="N50" s="4">
        <f>B55+C56+D57+E58+N49</f>
        <v>0.97530864197530853</v>
      </c>
      <c r="O50" s="4">
        <f>O49+B69+C70+D71+E72</f>
        <v>0.97530864197530853</v>
      </c>
      <c r="P50" s="4">
        <f t="shared" si="5"/>
        <v>0</v>
      </c>
    </row>
    <row r="51" spans="1:16" x14ac:dyDescent="0.2">
      <c r="A51" s="1" t="s">
        <v>7</v>
      </c>
      <c r="B51" s="4">
        <v>0</v>
      </c>
      <c r="C51" s="4">
        <v>0</v>
      </c>
      <c r="D51" s="4">
        <v>0</v>
      </c>
      <c r="E51" s="4">
        <v>0</v>
      </c>
      <c r="F51" s="4">
        <v>1.2345679012345678E-2</v>
      </c>
      <c r="G51" s="4">
        <v>0</v>
      </c>
      <c r="H51" s="4">
        <v>0</v>
      </c>
      <c r="I51" s="4">
        <v>0</v>
      </c>
      <c r="J51" s="4">
        <f>SUM(B51:I51)</f>
        <v>1.2345679012345678E-2</v>
      </c>
      <c r="K51" s="4"/>
      <c r="M51" s="3" t="s">
        <v>78</v>
      </c>
      <c r="N51" s="4">
        <f>B56+C57+D58+N50</f>
        <v>0.98765432098765427</v>
      </c>
      <c r="O51" s="4">
        <f>O50+B70+C71</f>
        <v>0.99999999999999989</v>
      </c>
      <c r="P51" s="4">
        <f t="shared" si="5"/>
        <v>1.2345679012345623E-2</v>
      </c>
    </row>
    <row r="52" spans="1:16" x14ac:dyDescent="0.2">
      <c r="A52" s="2" t="s">
        <v>8</v>
      </c>
      <c r="B52" s="4">
        <v>0</v>
      </c>
      <c r="C52" s="4">
        <v>1.2345679012345678E-2</v>
      </c>
      <c r="D52" s="4">
        <v>1.2345679012345678E-2</v>
      </c>
      <c r="E52" s="4">
        <v>2.4691358024691357E-2</v>
      </c>
      <c r="F52" s="4">
        <v>0</v>
      </c>
      <c r="G52" s="4">
        <v>0</v>
      </c>
      <c r="H52" s="4">
        <v>0</v>
      </c>
      <c r="I52" s="4">
        <v>1.2345679012345678E-2</v>
      </c>
      <c r="J52" s="4">
        <f t="shared" ref="J52:J58" si="6">SUM(B52:I52)</f>
        <v>6.1728395061728392E-2</v>
      </c>
      <c r="K52" s="4"/>
      <c r="M52" s="3" t="s">
        <v>79</v>
      </c>
      <c r="N52" s="4">
        <f>B57+C58+N51</f>
        <v>0.98765432098765427</v>
      </c>
      <c r="O52" s="4">
        <f>O51+B71+C72</f>
        <v>0.99999999999999989</v>
      </c>
      <c r="P52" s="4">
        <f t="shared" si="5"/>
        <v>1.2345679012345623E-2</v>
      </c>
    </row>
    <row r="53" spans="1:16" x14ac:dyDescent="0.2">
      <c r="A53" t="s">
        <v>9</v>
      </c>
      <c r="B53" s="4">
        <v>0</v>
      </c>
      <c r="C53" s="4">
        <v>0</v>
      </c>
      <c r="D53" s="4">
        <v>4.9382716049382713E-2</v>
      </c>
      <c r="E53" s="4">
        <v>4.9382716049382713E-2</v>
      </c>
      <c r="F53" s="4">
        <v>4.9382716049382713E-2</v>
      </c>
      <c r="G53" s="4">
        <v>8.6419753086419748E-2</v>
      </c>
      <c r="H53" s="4">
        <v>1.2345679012345678E-2</v>
      </c>
      <c r="I53" s="4">
        <v>1.2345679012345678E-2</v>
      </c>
      <c r="J53" s="4">
        <f t="shared" si="6"/>
        <v>0.25925925925925924</v>
      </c>
      <c r="K53" s="4"/>
      <c r="M53" s="3" t="s">
        <v>80</v>
      </c>
      <c r="N53" s="4">
        <f>B58+N52</f>
        <v>1</v>
      </c>
      <c r="O53" s="4">
        <f>O52+B72</f>
        <v>0.99999999999999989</v>
      </c>
      <c r="P53" s="4">
        <f t="shared" si="5"/>
        <v>1.1102230246251565E-16</v>
      </c>
    </row>
    <row r="54" spans="1:16" x14ac:dyDescent="0.2">
      <c r="A54" t="s">
        <v>10</v>
      </c>
      <c r="B54" s="4">
        <v>0</v>
      </c>
      <c r="C54" s="4">
        <v>1.2345679012345678E-2</v>
      </c>
      <c r="D54" s="4">
        <v>4.9382716049382713E-2</v>
      </c>
      <c r="E54" s="4">
        <v>9.8765432098765427E-2</v>
      </c>
      <c r="F54" s="4">
        <v>9.8765432098765427E-2</v>
      </c>
      <c r="G54" s="4">
        <v>0</v>
      </c>
      <c r="H54" s="4">
        <v>0</v>
      </c>
      <c r="I54" s="4">
        <v>0</v>
      </c>
      <c r="J54" s="4">
        <f t="shared" si="6"/>
        <v>0.25925925925925924</v>
      </c>
      <c r="K54" s="4"/>
      <c r="M54" s="3" t="s">
        <v>39</v>
      </c>
      <c r="N54" s="4"/>
      <c r="O54" s="4"/>
      <c r="P54" s="4">
        <f>MAX(P39:P53)</f>
        <v>6.1728395061728392E-2</v>
      </c>
    </row>
    <row r="55" spans="1:16" x14ac:dyDescent="0.2">
      <c r="A55" t="s">
        <v>11</v>
      </c>
      <c r="B55" s="4">
        <v>0</v>
      </c>
      <c r="C55" s="4">
        <v>0</v>
      </c>
      <c r="D55" s="4">
        <v>4.9382716049382713E-2</v>
      </c>
      <c r="E55" s="4">
        <v>0.13580246913580246</v>
      </c>
      <c r="F55" s="4">
        <v>3.7037037037037035E-2</v>
      </c>
      <c r="G55" s="4">
        <v>2.4691358024691357E-2</v>
      </c>
      <c r="H55" s="4">
        <v>2.4691358024691357E-2</v>
      </c>
      <c r="I55" s="4">
        <v>0</v>
      </c>
      <c r="J55" s="4">
        <f t="shared" si="6"/>
        <v>0.27160493827160492</v>
      </c>
      <c r="K55" s="4"/>
      <c r="M55" s="6"/>
    </row>
    <row r="56" spans="1:16" x14ac:dyDescent="0.2">
      <c r="A56" t="s">
        <v>12</v>
      </c>
      <c r="B56" s="4">
        <v>0</v>
      </c>
      <c r="C56" s="4">
        <v>0</v>
      </c>
      <c r="D56" s="4">
        <v>2.4691358024691357E-2</v>
      </c>
      <c r="E56" s="4">
        <v>2.4691358024691357E-2</v>
      </c>
      <c r="F56" s="4">
        <v>2.4691358024691357E-2</v>
      </c>
      <c r="G56" s="4">
        <v>0</v>
      </c>
      <c r="H56" s="4">
        <v>0</v>
      </c>
      <c r="I56" s="4">
        <v>0</v>
      </c>
      <c r="J56" s="4">
        <f t="shared" si="6"/>
        <v>7.407407407407407E-2</v>
      </c>
      <c r="K56" s="4"/>
      <c r="M56" s="6"/>
    </row>
    <row r="57" spans="1:16" x14ac:dyDescent="0.2">
      <c r="A57" t="s">
        <v>13</v>
      </c>
      <c r="B57" s="4">
        <v>0</v>
      </c>
      <c r="C57" s="4">
        <v>0</v>
      </c>
      <c r="D57" s="4">
        <v>1.2345679012345678E-2</v>
      </c>
      <c r="E57" s="4">
        <v>0</v>
      </c>
      <c r="F57" s="4">
        <v>0</v>
      </c>
      <c r="G57" s="4">
        <v>2.4691358024691357E-2</v>
      </c>
      <c r="H57" s="4">
        <v>0</v>
      </c>
      <c r="I57" s="4">
        <v>0</v>
      </c>
      <c r="J57" s="4">
        <f t="shared" si="6"/>
        <v>3.7037037037037035E-2</v>
      </c>
      <c r="K57" s="4"/>
      <c r="M57" s="6" t="s">
        <v>19</v>
      </c>
      <c r="N57" t="s">
        <v>26</v>
      </c>
      <c r="O57" t="s">
        <v>27</v>
      </c>
      <c r="P57" t="s">
        <v>28</v>
      </c>
    </row>
    <row r="58" spans="1:16" x14ac:dyDescent="0.2">
      <c r="A58" t="s">
        <v>14</v>
      </c>
      <c r="B58" s="4">
        <v>1.2345679012345678E-2</v>
      </c>
      <c r="C58" s="4">
        <v>0</v>
      </c>
      <c r="D58" s="4">
        <v>1.2345679012345678E-2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f t="shared" si="6"/>
        <v>2.4691358024691357E-2</v>
      </c>
      <c r="K58" s="4"/>
      <c r="M58" s="6" t="s">
        <v>20</v>
      </c>
      <c r="N58" s="4">
        <f>SUM(B51:B57)+SUM(C51:C56)+SUM(D51:D55)+SUM(E51:E54)+SUM(F51:F53)+SUM(G51:G52)+H51</f>
        <v>0.41975308641975306</v>
      </c>
      <c r="O58" s="4">
        <f>SUM(B65:B71)+SUM(C65:C70)+SUM(D65:D69)+SUM(E65:E68)+SUM(F65:F67)+SUM(G65:G66)+SUM(H65)</f>
        <v>0.4567901234567901</v>
      </c>
      <c r="P58" s="4">
        <f>O58-N58</f>
        <v>3.7037037037037035E-2</v>
      </c>
    </row>
    <row r="59" spans="1:16" x14ac:dyDescent="0.2">
      <c r="A59" t="s">
        <v>15</v>
      </c>
      <c r="B59" s="4">
        <f>SUM(B51:B58)</f>
        <v>1.2345679012345678E-2</v>
      </c>
      <c r="C59" s="4">
        <f t="shared" ref="C59:I59" si="7">SUM(C51:C58)</f>
        <v>2.4691358024691357E-2</v>
      </c>
      <c r="D59" s="4">
        <f t="shared" si="7"/>
        <v>0.20987654320987653</v>
      </c>
      <c r="E59" s="4">
        <f t="shared" si="7"/>
        <v>0.33333333333333331</v>
      </c>
      <c r="F59" s="4">
        <f t="shared" si="7"/>
        <v>0.22222222222222221</v>
      </c>
      <c r="G59" s="4">
        <f t="shared" si="7"/>
        <v>0.13580246913580246</v>
      </c>
      <c r="H59" s="4">
        <f t="shared" si="7"/>
        <v>3.7037037037037035E-2</v>
      </c>
      <c r="I59" s="4">
        <f t="shared" si="7"/>
        <v>2.4691358024691357E-2</v>
      </c>
      <c r="J59" s="4">
        <f>SUM(J51:J58)</f>
        <v>0.99999999999999989</v>
      </c>
      <c r="K59" s="4">
        <f>SUM(B59:I59)</f>
        <v>0.99999999999999989</v>
      </c>
      <c r="M59" s="6" t="s">
        <v>21</v>
      </c>
      <c r="N59" s="4">
        <f>SUM(B51:E54)</f>
        <v>0.30864197530864196</v>
      </c>
      <c r="O59" s="4">
        <f>SUM(B65:E68)</f>
        <v>0.32098765432098764</v>
      </c>
      <c r="P59" s="4">
        <f t="shared" ref="P59:P63" si="8">O59-N59</f>
        <v>1.2345679012345678E-2</v>
      </c>
    </row>
    <row r="60" spans="1:16" x14ac:dyDescent="0.2">
      <c r="A60" t="s">
        <v>16</v>
      </c>
      <c r="B60" t="s">
        <v>14</v>
      </c>
      <c r="C60" t="s">
        <v>13</v>
      </c>
      <c r="D60" t="s">
        <v>12</v>
      </c>
      <c r="E60" t="s">
        <v>11</v>
      </c>
      <c r="F60" t="s">
        <v>10</v>
      </c>
      <c r="G60" t="s">
        <v>9</v>
      </c>
      <c r="H60" t="s">
        <v>17</v>
      </c>
      <c r="I60" t="s">
        <v>7</v>
      </c>
      <c r="K60" s="4"/>
      <c r="M60" s="6" t="s">
        <v>22</v>
      </c>
      <c r="N60" s="4">
        <f>B58+C57+D56+E55+F54+G53+H52+I51+E54+F55</f>
        <v>0.49382716049382713</v>
      </c>
      <c r="O60" s="4">
        <f>B72+C71+D70+E69+F68+G67+H66+I65+E68+F69</f>
        <v>0.53086419753086422</v>
      </c>
      <c r="P60" s="4">
        <f t="shared" si="8"/>
        <v>3.703703703703709E-2</v>
      </c>
    </row>
    <row r="61" spans="1:16" x14ac:dyDescent="0.2">
      <c r="M61" s="6" t="s">
        <v>23</v>
      </c>
      <c r="N61" s="4">
        <f>SUM(E54:F55)</f>
        <v>0.37037037037037035</v>
      </c>
      <c r="O61" s="4">
        <f>SUM(E68:F69)</f>
        <v>0.40740740740740738</v>
      </c>
      <c r="P61" s="4">
        <f t="shared" si="8"/>
        <v>3.7037037037037035E-2</v>
      </c>
    </row>
    <row r="62" spans="1:16" x14ac:dyDescent="0.2">
      <c r="M62" s="6" t="s">
        <v>24</v>
      </c>
      <c r="N62" s="4">
        <f>SUM(C58:I58)+SUM(D57:I57)+SUM(E56:I56)+SUM(F55:I55)+SUM(G54:I54)+SUM(H53:I53)+I52</f>
        <v>0.22222222222222221</v>
      </c>
      <c r="O62" s="4">
        <f>SUM(C72:I72)+SUM(D71:I71)+SUM(E70:I70)+SUM(F69:I69)+SUM(G68:I68)+SUM(H67:I67)+I66</f>
        <v>0.19753086419753085</v>
      </c>
      <c r="P62" s="4">
        <f t="shared" si="8"/>
        <v>-2.4691358024691357E-2</v>
      </c>
    </row>
    <row r="63" spans="1:16" x14ac:dyDescent="0.2">
      <c r="A63" t="s">
        <v>96</v>
      </c>
      <c r="B63" s="6"/>
      <c r="C63" s="6"/>
      <c r="D63" s="6"/>
      <c r="E63" s="6"/>
      <c r="F63" s="6"/>
      <c r="G63" s="6"/>
      <c r="H63" s="6"/>
      <c r="I63" s="6"/>
      <c r="J63" s="6"/>
      <c r="K63" s="4"/>
      <c r="M63" s="6" t="s">
        <v>25</v>
      </c>
      <c r="N63" s="4">
        <f>SUM(F55:I58)</f>
        <v>0.13580246913580246</v>
      </c>
      <c r="O63" s="4">
        <f>SUM(F69:I72)</f>
        <v>0.1111111111111111</v>
      </c>
      <c r="P63" s="4">
        <f t="shared" si="8"/>
        <v>-2.4691358024691357E-2</v>
      </c>
    </row>
    <row r="64" spans="1:16" x14ac:dyDescent="0.2">
      <c r="A64" t="s">
        <v>6</v>
      </c>
      <c r="B64" s="6"/>
      <c r="C64" s="6"/>
      <c r="D64" s="6"/>
      <c r="E64" s="6"/>
      <c r="F64" s="6"/>
      <c r="G64" s="6"/>
      <c r="H64" s="6"/>
      <c r="I64" s="6"/>
      <c r="J64" s="6" t="s">
        <v>0</v>
      </c>
      <c r="K64" s="4"/>
    </row>
    <row r="65" spans="1:11" x14ac:dyDescent="0.2">
      <c r="A65" s="1" t="s">
        <v>7</v>
      </c>
      <c r="B65" s="4">
        <v>0</v>
      </c>
      <c r="C65" s="4">
        <v>0</v>
      </c>
      <c r="D65" s="4">
        <v>0</v>
      </c>
      <c r="E65" s="4">
        <v>0</v>
      </c>
      <c r="F65" s="4">
        <v>1.2345679012345678E-2</v>
      </c>
      <c r="G65" s="4">
        <v>0</v>
      </c>
      <c r="H65" s="4">
        <v>0</v>
      </c>
      <c r="I65" s="4">
        <v>0</v>
      </c>
      <c r="J65" s="4">
        <f>SUM(B65:I65)</f>
        <v>1.2345679012345678E-2</v>
      </c>
      <c r="K65" s="4"/>
    </row>
    <row r="66" spans="1:11" x14ac:dyDescent="0.2">
      <c r="A66" s="2" t="s">
        <v>8</v>
      </c>
      <c r="B66" s="4">
        <v>0</v>
      </c>
      <c r="C66" s="4">
        <v>0</v>
      </c>
      <c r="D66" s="4">
        <v>0</v>
      </c>
      <c r="E66" s="4">
        <v>1.2345679012345678E-2</v>
      </c>
      <c r="F66" s="4">
        <v>0</v>
      </c>
      <c r="G66" s="4">
        <v>1.2345679012345678E-2</v>
      </c>
      <c r="H66" s="4">
        <v>1.2345679012345678E-2</v>
      </c>
      <c r="I66" s="4">
        <v>0</v>
      </c>
      <c r="J66" s="4">
        <f t="shared" ref="J66:J72" si="9">SUM(B66:I66)</f>
        <v>3.7037037037037035E-2</v>
      </c>
      <c r="K66" s="4"/>
    </row>
    <row r="67" spans="1:11" x14ac:dyDescent="0.2">
      <c r="A67" t="s">
        <v>9</v>
      </c>
      <c r="B67" s="4">
        <v>0</v>
      </c>
      <c r="C67" s="4">
        <v>2.4691358024691357E-2</v>
      </c>
      <c r="D67" s="4">
        <v>4.9382716049382713E-2</v>
      </c>
      <c r="E67" s="4">
        <v>7.407407407407407E-2</v>
      </c>
      <c r="F67" s="4">
        <v>2.4691358024691357E-2</v>
      </c>
      <c r="G67" s="4">
        <v>6.1728395061728392E-2</v>
      </c>
      <c r="H67" s="4">
        <v>0</v>
      </c>
      <c r="I67" s="4">
        <v>0</v>
      </c>
      <c r="J67" s="4">
        <f t="shared" si="9"/>
        <v>0.23456790123456789</v>
      </c>
      <c r="K67" s="4"/>
    </row>
    <row r="68" spans="1:11" x14ac:dyDescent="0.2">
      <c r="A68" t="s">
        <v>10</v>
      </c>
      <c r="B68" s="4">
        <v>0</v>
      </c>
      <c r="C68" s="4">
        <v>0</v>
      </c>
      <c r="D68" s="4">
        <v>0</v>
      </c>
      <c r="E68" s="4">
        <v>0.16049382716049382</v>
      </c>
      <c r="F68" s="4">
        <v>8.6419753086419748E-2</v>
      </c>
      <c r="G68" s="4">
        <v>4.9382716049382713E-2</v>
      </c>
      <c r="H68" s="4">
        <v>0</v>
      </c>
      <c r="I68" s="4">
        <v>0</v>
      </c>
      <c r="J68" s="4">
        <f t="shared" si="9"/>
        <v>0.29629629629629628</v>
      </c>
      <c r="K68" s="4"/>
    </row>
    <row r="69" spans="1:11" x14ac:dyDescent="0.2">
      <c r="A69" t="s">
        <v>11</v>
      </c>
      <c r="B69" s="4">
        <v>1.2345679012345678E-2</v>
      </c>
      <c r="C69" s="4">
        <v>2.4691358024691357E-2</v>
      </c>
      <c r="D69" s="4">
        <v>4.9382716049382713E-2</v>
      </c>
      <c r="E69" s="4">
        <v>0.13580246913580246</v>
      </c>
      <c r="F69" s="4">
        <v>2.4691358024691357E-2</v>
      </c>
      <c r="G69" s="4">
        <v>1.2345679012345678E-2</v>
      </c>
      <c r="H69" s="4">
        <v>0</v>
      </c>
      <c r="I69" s="4">
        <v>0</v>
      </c>
      <c r="J69" s="4">
        <f t="shared" si="9"/>
        <v>0.25925925925925924</v>
      </c>
      <c r="K69" s="4"/>
    </row>
    <row r="70" spans="1:11" x14ac:dyDescent="0.2">
      <c r="A70" t="s">
        <v>12</v>
      </c>
      <c r="B70" s="4">
        <v>0</v>
      </c>
      <c r="C70" s="4">
        <v>0</v>
      </c>
      <c r="D70" s="4">
        <v>2.4691358024691357E-2</v>
      </c>
      <c r="E70" s="4">
        <v>3.7037037037037035E-2</v>
      </c>
      <c r="F70" s="4">
        <v>3.7037037037037035E-2</v>
      </c>
      <c r="G70" s="4">
        <v>3.7037037037037035E-2</v>
      </c>
      <c r="H70" s="4">
        <v>0</v>
      </c>
      <c r="I70" s="4">
        <v>0</v>
      </c>
      <c r="J70" s="4">
        <f t="shared" si="9"/>
        <v>0.13580246913580246</v>
      </c>
      <c r="K70" s="4"/>
    </row>
    <row r="71" spans="1:11" x14ac:dyDescent="0.2">
      <c r="A71" t="s">
        <v>13</v>
      </c>
      <c r="B71" s="4">
        <v>0</v>
      </c>
      <c r="C71" s="4">
        <v>2.4691358024691357E-2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f t="shared" si="9"/>
        <v>2.4691358024691357E-2</v>
      </c>
      <c r="K71" s="4"/>
    </row>
    <row r="72" spans="1:11" x14ac:dyDescent="0.2">
      <c r="A72" t="s">
        <v>14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f t="shared" si="9"/>
        <v>0</v>
      </c>
    </row>
    <row r="73" spans="1:11" x14ac:dyDescent="0.2">
      <c r="A73" t="s">
        <v>15</v>
      </c>
      <c r="B73" s="4">
        <f>SUM(B65:B72)</f>
        <v>1.2345679012345678E-2</v>
      </c>
      <c r="C73" s="4">
        <f t="shared" ref="C73:I73" si="10">SUM(C65:C72)</f>
        <v>7.407407407407407E-2</v>
      </c>
      <c r="D73" s="4">
        <f t="shared" si="10"/>
        <v>0.12345679012345678</v>
      </c>
      <c r="E73" s="4">
        <f t="shared" si="10"/>
        <v>0.41975308641975306</v>
      </c>
      <c r="F73" s="4">
        <f t="shared" si="10"/>
        <v>0.18518518518518517</v>
      </c>
      <c r="G73" s="4">
        <f t="shared" si="10"/>
        <v>0.1728395061728395</v>
      </c>
      <c r="H73" s="4">
        <f t="shared" si="10"/>
        <v>1.2345679012345678E-2</v>
      </c>
      <c r="I73" s="4">
        <f t="shared" si="10"/>
        <v>0</v>
      </c>
      <c r="J73" s="4">
        <f>SUM(J65:J72)</f>
        <v>0.99999999999999989</v>
      </c>
    </row>
    <row r="74" spans="1:11" x14ac:dyDescent="0.2">
      <c r="A74" t="s">
        <v>16</v>
      </c>
      <c r="B74" t="s">
        <v>14</v>
      </c>
      <c r="C74" t="s">
        <v>13</v>
      </c>
      <c r="D74" t="s">
        <v>12</v>
      </c>
      <c r="E74" t="s">
        <v>11</v>
      </c>
      <c r="F74" t="s">
        <v>10</v>
      </c>
      <c r="G74" t="s">
        <v>9</v>
      </c>
      <c r="H74" t="s">
        <v>17</v>
      </c>
      <c r="I7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Version 2(GI2)</vt:lpstr>
      <vt:lpstr>Version 3(GI3)</vt:lpstr>
      <vt:lpstr>Version 4 (LI)</vt:lpstr>
      <vt:lpstr>Version 5 (LE)</vt:lpstr>
      <vt:lpstr>Version 6 (GE)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Binmore</dc:creator>
  <cp:lastModifiedBy>Alex</cp:lastModifiedBy>
  <dcterms:created xsi:type="dcterms:W3CDTF">2011-09-11T13:57:06Z</dcterms:created>
  <dcterms:modified xsi:type="dcterms:W3CDTF">2016-02-13T12:09:48Z</dcterms:modified>
</cp:coreProperties>
</file>