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45" windowWidth="19170" windowHeight="12030" activeTab="0"/>
  </bookViews>
  <sheets>
    <sheet name="ICIS Budget Template" sheetId="1" r:id="rId1"/>
  </sheets>
  <definedNames>
    <definedName name="_xlnm.Print_Titles" localSheetId="0">'ICIS Budget Template'!$1:$3</definedName>
  </definedNames>
  <calcPr fullCalcOnLoad="1"/>
</workbook>
</file>

<file path=xl/sharedStrings.xml><?xml version="1.0" encoding="utf-8"?>
<sst xmlns="http://schemas.openxmlformats.org/spreadsheetml/2006/main" count="106" uniqueCount="103">
  <si>
    <t>Description</t>
  </si>
  <si>
    <t>REVENUES</t>
  </si>
  <si>
    <t>Registration</t>
  </si>
  <si>
    <t>Academic Registration</t>
  </si>
  <si>
    <t>Student Registration</t>
  </si>
  <si>
    <t>Corporate Registration</t>
  </si>
  <si>
    <t>Guest/Spouse Meals &amp; Events</t>
  </si>
  <si>
    <t>Registration Refunds</t>
  </si>
  <si>
    <t>Total Registrations</t>
  </si>
  <si>
    <t>Sponsorships</t>
  </si>
  <si>
    <t>Corporate</t>
  </si>
  <si>
    <t>Institutional</t>
  </si>
  <si>
    <t>Consortia</t>
  </si>
  <si>
    <t>Award Sponsorship</t>
  </si>
  <si>
    <t>Dissertation award sponsorship (i.e. ACM sponsorship at ICIS 2001)</t>
  </si>
  <si>
    <t>Total Sponsorship</t>
  </si>
  <si>
    <t>Exhibitors</t>
  </si>
  <si>
    <t>Other Conference Revenue</t>
  </si>
  <si>
    <t>Advertising, ancillary group fee income, interest income, exchange gains/losses</t>
  </si>
  <si>
    <t>Placement/Placement Tables</t>
  </si>
  <si>
    <t>Proceedings</t>
  </si>
  <si>
    <t>TOTAL REVENUES</t>
  </si>
  <si>
    <t>EXPENSES</t>
  </si>
  <si>
    <t>Meals/Breaks</t>
  </si>
  <si>
    <t>Conference Facility</t>
  </si>
  <si>
    <t>On-Site Meetings at Hotel</t>
  </si>
  <si>
    <t>Food &amp; drink AIS, ICIS, Workshops, MIS Camp Meetings, Sponsors</t>
  </si>
  <si>
    <t>Food &amp; drink for Consortia</t>
  </si>
  <si>
    <t>Social Events</t>
  </si>
  <si>
    <t>Food &amp; drink for Social Events</t>
  </si>
  <si>
    <t>Meal/Room Rebates</t>
  </si>
  <si>
    <t>Total Meals/Breaks</t>
  </si>
  <si>
    <t>Reception/Events/Tours</t>
  </si>
  <si>
    <t>Entertainment</t>
  </si>
  <si>
    <t>Facility Expenses</t>
  </si>
  <si>
    <t>Facility rental, security, transportation etc</t>
  </si>
  <si>
    <t>Total Reception/Events/Tours</t>
  </si>
  <si>
    <t>Travel/Lodging</t>
  </si>
  <si>
    <t>Program Committee/Executive Committee</t>
  </si>
  <si>
    <t>Travel for Program Committee and Executive Committee members</t>
  </si>
  <si>
    <t>Doctoral Consortia</t>
  </si>
  <si>
    <t>Doctoral Consortia travel and lodging for faculty and students</t>
  </si>
  <si>
    <t>AIS Staff and Other</t>
  </si>
  <si>
    <t>Travel &amp; hotel for AIS staff and others (i.e. interpreters' travel)</t>
  </si>
  <si>
    <t>Total Travel/Lodging</t>
  </si>
  <si>
    <t>Conference Management</t>
  </si>
  <si>
    <t>Management Fees</t>
  </si>
  <si>
    <t>Fees charged by AIS office for registrations ($15 per attendee) and association management fees</t>
  </si>
  <si>
    <t>Meeting Planner Fees</t>
  </si>
  <si>
    <t>Planner fees and expenses</t>
  </si>
  <si>
    <t>Postage and Delivery</t>
  </si>
  <si>
    <t>Postage, cost of overnighting Documents, UPS delivery of registration trunks, etc</t>
  </si>
  <si>
    <t>Credit Card Processing</t>
  </si>
  <si>
    <t>AIS credit card processing fees</t>
  </si>
  <si>
    <t>Website Design &amp; Maintenance</t>
  </si>
  <si>
    <t>Supplies</t>
  </si>
  <si>
    <t>Registration supplies at AIS office before conference</t>
  </si>
  <si>
    <t>Total Conference Management</t>
  </si>
  <si>
    <t>On-Site Conference Expenses</t>
  </si>
  <si>
    <t>Administrative Fees</t>
  </si>
  <si>
    <t>On-site personnel fees, fees paid to student assistants</t>
  </si>
  <si>
    <t>Administrative Expenses</t>
  </si>
  <si>
    <t>Registration expenses, administrative fees paid, booth setup, posters &amp; signs, hearing impaired services, electrical, tips, parking, local transportation, snacks, insurance</t>
  </si>
  <si>
    <t>Printing, Photocopying</t>
  </si>
  <si>
    <t>On-site printing and copying</t>
  </si>
  <si>
    <t>Souvenirs</t>
  </si>
  <si>
    <t xml:space="preserve">Souvenirs for attendees </t>
  </si>
  <si>
    <t>Gifts</t>
  </si>
  <si>
    <t>Speaker gifts, sponsor gifts, travel subsidies for speakers</t>
  </si>
  <si>
    <t>Supplies purchased on-site, badges, badge holders</t>
  </si>
  <si>
    <t>Total On-Site Conference Expenses</t>
  </si>
  <si>
    <t>Awards</t>
  </si>
  <si>
    <t>Program Committee</t>
  </si>
  <si>
    <t>Awards for chairs, etc</t>
  </si>
  <si>
    <t>Best paper awards &amp; certificates</t>
  </si>
  <si>
    <t>Total Awards</t>
  </si>
  <si>
    <t>Equipment</t>
  </si>
  <si>
    <t>AV Equipment</t>
  </si>
  <si>
    <t>Computers</t>
  </si>
  <si>
    <t>Internet</t>
  </si>
  <si>
    <t>E-mail</t>
  </si>
  <si>
    <t>Total Equipment</t>
  </si>
  <si>
    <t>Exhibit Expense</t>
  </si>
  <si>
    <t xml:space="preserve">Booth setup, security </t>
  </si>
  <si>
    <t>Proceedings Expense</t>
  </si>
  <si>
    <t>Editing</t>
  </si>
  <si>
    <t>Printing &amp; Production</t>
  </si>
  <si>
    <t>Electronic Review System</t>
  </si>
  <si>
    <t>Total Proceedings Expense</t>
  </si>
  <si>
    <t>Publicity</t>
  </si>
  <si>
    <t>Including pens, pins etc</t>
  </si>
  <si>
    <t>TOTAL EXPENSES</t>
  </si>
  <si>
    <t>NET CONTRIBUTION TO SURPLUS</t>
  </si>
  <si>
    <t>Comments</t>
  </si>
  <si>
    <t>Value</t>
  </si>
  <si>
    <t>AIS ACM</t>
  </si>
  <si>
    <t>Totals</t>
  </si>
  <si>
    <t>Total exhibit expenses</t>
  </si>
  <si>
    <t>Total publicitiy expenses</t>
  </si>
  <si>
    <t>Final result at end of 2004</t>
  </si>
  <si>
    <t>ECIS 2004</t>
  </si>
  <si>
    <t>Corrective items</t>
  </si>
  <si>
    <t>AIS membership fees included in registration fees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</si>
</sst>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.0_);_(* \(#,##0.0\);_(* &quot;-&quot;??_);_(@_)"/>
    <numFmt numFmtId="181" formatCode="_(* #,##0_);_(* \(#,##0\);_(* &quot;-&quot;??_);_(@_)"/>
  </numFmts>
  <fonts count="6">
    <font>
      <sz val="10"/>
      <name val="Arial"/>
      <family val="0"/>
    </font>
    <font>
      <sz val="10"/>
      <name val="Tahoma"/>
      <family val="2"/>
    </font>
    <font>
      <b/>
      <sz val="10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Tahoma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179" fontId="2" fillId="0" borderId="0" xfId="15" applyFont="1" applyAlignment="1">
      <alignment horizontal="center"/>
    </xf>
    <xf numFmtId="179" fontId="2" fillId="0" borderId="0" xfId="15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179" fontId="2" fillId="0" borderId="1" xfId="15" applyFont="1" applyBorder="1" applyAlignment="1">
      <alignment horizontal="center"/>
    </xf>
    <xf numFmtId="179" fontId="1" fillId="0" borderId="0" xfId="15" applyFont="1" applyBorder="1" applyAlignment="1">
      <alignment/>
    </xf>
    <xf numFmtId="0" fontId="2" fillId="0" borderId="1" xfId="0" applyFont="1" applyBorder="1" applyAlignment="1">
      <alignment horizontal="left"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Alignment="1">
      <alignment/>
    </xf>
    <xf numFmtId="179" fontId="1" fillId="0" borderId="0" xfId="15" applyFont="1" applyAlignment="1">
      <alignment/>
    </xf>
    <xf numFmtId="179" fontId="1" fillId="0" borderId="1" xfId="15" applyFont="1" applyBorder="1" applyAlignment="1">
      <alignment/>
    </xf>
    <xf numFmtId="179" fontId="1" fillId="0" borderId="0" xfId="15" applyFont="1" applyAlignment="1">
      <alignment horizontal="left"/>
    </xf>
    <xf numFmtId="179" fontId="1" fillId="0" borderId="0" xfId="0" applyNumberFormat="1" applyFont="1" applyAlignment="1">
      <alignment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179" fontId="1" fillId="0" borderId="1" xfId="15" applyFont="1" applyBorder="1" applyAlignment="1">
      <alignment vertical="top"/>
    </xf>
    <xf numFmtId="0" fontId="2" fillId="0" borderId="0" xfId="0" applyFont="1" applyAlignment="1">
      <alignment vertical="top"/>
    </xf>
    <xf numFmtId="179" fontId="1" fillId="0" borderId="0" xfId="15" applyFont="1" applyAlignment="1">
      <alignment vertical="top"/>
    </xf>
    <xf numFmtId="179" fontId="1" fillId="0" borderId="2" xfId="15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wrapText="1"/>
    </xf>
    <xf numFmtId="179" fontId="2" fillId="0" borderId="0" xfId="15" applyFont="1" applyAlignment="1">
      <alignment horizontal="left"/>
    </xf>
    <xf numFmtId="0" fontId="1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179" fontId="2" fillId="0" borderId="0" xfId="15" applyFont="1" applyAlignment="1">
      <alignment/>
    </xf>
    <xf numFmtId="0" fontId="2" fillId="0" borderId="0" xfId="0" applyFont="1" applyAlignment="1">
      <alignment horizontal="center"/>
    </xf>
    <xf numFmtId="179" fontId="2" fillId="0" borderId="3" xfId="15" applyFont="1" applyBorder="1" applyAlignment="1">
      <alignment/>
    </xf>
    <xf numFmtId="0" fontId="2" fillId="0" borderId="1" xfId="0" applyFont="1" applyBorder="1" applyAlignment="1">
      <alignment horizontal="center" wrapText="1"/>
    </xf>
    <xf numFmtId="179" fontId="2" fillId="0" borderId="0" xfId="0" applyNumberFormat="1" applyFont="1" applyAlignment="1">
      <alignment/>
    </xf>
    <xf numFmtId="179" fontId="1" fillId="0" borderId="0" xfId="15" applyFont="1" applyBorder="1" applyAlignment="1">
      <alignment vertical="top"/>
    </xf>
    <xf numFmtId="0" fontId="5" fillId="0" borderId="0" xfId="0" applyFont="1" applyAlignment="1">
      <alignment/>
    </xf>
    <xf numFmtId="179" fontId="5" fillId="0" borderId="0" xfId="0" applyNumberFormat="1" applyFont="1" applyAlignment="1">
      <alignment/>
    </xf>
    <xf numFmtId="171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2" fillId="0" borderId="0" xfId="0" applyNumberFormat="1" applyFont="1" applyAlignment="1">
      <alignment/>
    </xf>
    <xf numFmtId="43" fontId="1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8"/>
  <sheetViews>
    <sheetView tabSelected="1" workbookViewId="0" topLeftCell="A1">
      <pane ySplit="2" topLeftCell="BM106" activePane="bottomLeft" state="frozen"/>
      <selection pane="topLeft" activeCell="A1" sqref="A1"/>
      <selection pane="bottomLeft" activeCell="F80" sqref="F80"/>
    </sheetView>
  </sheetViews>
  <sheetFormatPr defaultColWidth="9.140625" defaultRowHeight="12.75"/>
  <cols>
    <col min="1" max="1" width="3.140625" style="1" customWidth="1"/>
    <col min="2" max="2" width="2.57421875" style="1" customWidth="1"/>
    <col min="3" max="3" width="33.140625" style="1" customWidth="1"/>
    <col min="4" max="4" width="28.421875" style="2" customWidth="1"/>
    <col min="5" max="5" width="16.28125" style="15" bestFit="1" customWidth="1"/>
    <col min="6" max="6" width="11.57421875" style="1" bestFit="1" customWidth="1"/>
    <col min="7" max="7" width="13.7109375" style="1" bestFit="1" customWidth="1"/>
    <col min="8" max="8" width="9.140625" style="1" customWidth="1"/>
    <col min="9" max="9" width="12.140625" style="1" bestFit="1" customWidth="1"/>
    <col min="10" max="16384" width="9.140625" style="1" customWidth="1"/>
  </cols>
  <sheetData>
    <row r="1" ht="12.75">
      <c r="E1" s="3" t="s">
        <v>100</v>
      </c>
    </row>
    <row r="2" spans="1:7" ht="12.75">
      <c r="A2" s="9"/>
      <c r="B2" s="9"/>
      <c r="C2" s="9"/>
      <c r="D2" s="33" t="s">
        <v>0</v>
      </c>
      <c r="E2" s="6" t="s">
        <v>93</v>
      </c>
      <c r="F2" s="1" t="s">
        <v>94</v>
      </c>
      <c r="G2" s="1" t="s">
        <v>96</v>
      </c>
    </row>
    <row r="3" ht="12.75">
      <c r="E3" s="4"/>
    </row>
    <row r="4" spans="1:5" ht="12.75">
      <c r="A4" s="8" t="s">
        <v>1</v>
      </c>
      <c r="B4" s="9"/>
      <c r="C4" s="9"/>
      <c r="D4" s="10"/>
      <c r="E4" s="4"/>
    </row>
    <row r="5" spans="3:5" ht="12.75">
      <c r="C5" s="12"/>
      <c r="D5" s="13"/>
      <c r="E5" s="4"/>
    </row>
    <row r="6" ht="12.75">
      <c r="A6" s="14" t="s">
        <v>2</v>
      </c>
    </row>
    <row r="7" spans="2:6" ht="12.75">
      <c r="B7" s="1" t="s">
        <v>3</v>
      </c>
      <c r="F7" s="1">
        <f>9957+108320.39+26661.35-2800</f>
        <v>142138.74</v>
      </c>
    </row>
    <row r="8" ht="12.75">
      <c r="B8" s="1" t="s">
        <v>4</v>
      </c>
    </row>
    <row r="9" spans="2:5" ht="12.75">
      <c r="B9" s="1" t="s">
        <v>5</v>
      </c>
      <c r="E9" s="7"/>
    </row>
    <row r="10" ht="12.75">
      <c r="B10" s="1" t="s">
        <v>6</v>
      </c>
    </row>
    <row r="11" spans="2:5" ht="12.75">
      <c r="B11" s="1" t="s">
        <v>7</v>
      </c>
      <c r="E11" s="16"/>
    </row>
    <row r="12" spans="3:7" ht="12.75">
      <c r="C12" s="14" t="s">
        <v>8</v>
      </c>
      <c r="E12" s="17"/>
      <c r="G12" s="34">
        <f>SUM(F7:F11)</f>
        <v>142138.74</v>
      </c>
    </row>
    <row r="13" spans="3:7" ht="12.75">
      <c r="C13" s="14"/>
      <c r="E13" s="17"/>
      <c r="G13" s="34"/>
    </row>
    <row r="14" spans="1:7" ht="12.75">
      <c r="A14" s="14" t="s">
        <v>101</v>
      </c>
      <c r="C14" s="14"/>
      <c r="E14" s="17"/>
      <c r="G14" s="34"/>
    </row>
    <row r="15" spans="3:7" ht="12.75">
      <c r="C15" s="14"/>
      <c r="E15" s="17"/>
      <c r="G15" s="34"/>
    </row>
    <row r="16" spans="2:7" ht="12.75">
      <c r="B16" s="1" t="s">
        <v>102</v>
      </c>
      <c r="C16" s="14"/>
      <c r="E16" s="17"/>
      <c r="F16" s="1">
        <v>-5810</v>
      </c>
      <c r="G16" s="34"/>
    </row>
    <row r="17" ht="12.75">
      <c r="E17" s="7"/>
    </row>
    <row r="18" ht="12.75">
      <c r="A18" s="14" t="s">
        <v>9</v>
      </c>
    </row>
    <row r="19" spans="2:6" ht="12.75">
      <c r="B19" s="1" t="s">
        <v>10</v>
      </c>
      <c r="F19" s="39">
        <v>22642.35</v>
      </c>
    </row>
    <row r="20" spans="2:6" ht="12.75">
      <c r="B20" s="1" t="s">
        <v>95</v>
      </c>
      <c r="F20" s="1">
        <v>5810</v>
      </c>
    </row>
    <row r="23" spans="2:6" ht="12.75">
      <c r="B23" s="1" t="s">
        <v>11</v>
      </c>
      <c r="F23" s="1">
        <f>15000+6000</f>
        <v>21000</v>
      </c>
    </row>
    <row r="24" ht="12.75">
      <c r="B24" s="1" t="s">
        <v>12</v>
      </c>
    </row>
    <row r="26" spans="2:5" ht="38.25">
      <c r="B26" s="19" t="s">
        <v>13</v>
      </c>
      <c r="D26" s="20" t="s">
        <v>14</v>
      </c>
      <c r="E26" s="21"/>
    </row>
    <row r="27" spans="3:7" ht="12.75">
      <c r="C27" s="14" t="s">
        <v>15</v>
      </c>
      <c r="E27" s="17"/>
      <c r="G27" s="40">
        <f>SUM(F13:F26)</f>
        <v>43642.35</v>
      </c>
    </row>
    <row r="29" spans="1:7" ht="12.75">
      <c r="A29" s="14" t="s">
        <v>16</v>
      </c>
      <c r="E29" s="17"/>
      <c r="F29" s="1">
        <v>2800</v>
      </c>
      <c r="G29" s="14">
        <f>+F29</f>
        <v>2800</v>
      </c>
    </row>
    <row r="30" spans="1:7" ht="43.5" customHeight="1">
      <c r="A30" s="22" t="s">
        <v>17</v>
      </c>
      <c r="D30" s="20" t="s">
        <v>18</v>
      </c>
      <c r="E30" s="23"/>
      <c r="F30" s="1">
        <v>1000</v>
      </c>
      <c r="G30" s="14">
        <f>+F30</f>
        <v>1000</v>
      </c>
    </row>
    <row r="31" ht="5.25" customHeight="1"/>
    <row r="32" ht="12.75">
      <c r="A32" s="14" t="s">
        <v>19</v>
      </c>
    </row>
    <row r="33" spans="1:5" ht="13.5" thickBot="1">
      <c r="A33" s="14" t="s">
        <v>20</v>
      </c>
      <c r="E33" s="24"/>
    </row>
    <row r="35" spans="3:7" ht="12.75">
      <c r="C35" s="25" t="s">
        <v>21</v>
      </c>
      <c r="D35" s="26"/>
      <c r="E35" s="27"/>
      <c r="G35" s="37">
        <f>SUM(G3:G34)</f>
        <v>189581.09</v>
      </c>
    </row>
    <row r="36" spans="3:6" ht="12.75">
      <c r="C36" s="25"/>
      <c r="D36" s="26"/>
      <c r="E36" s="27"/>
      <c r="F36" s="18"/>
    </row>
    <row r="37" spans="1:4" ht="12.75">
      <c r="A37" s="8" t="s">
        <v>22</v>
      </c>
      <c r="B37" s="9"/>
      <c r="C37" s="9"/>
      <c r="D37" s="10"/>
    </row>
    <row r="38" spans="3:4" ht="12.75">
      <c r="C38" s="12"/>
      <c r="D38" s="13"/>
    </row>
    <row r="39" spans="1:6" ht="12.75">
      <c r="A39" s="14" t="s">
        <v>23</v>
      </c>
      <c r="F39" s="18"/>
    </row>
    <row r="40" spans="2:6" ht="12.75">
      <c r="B40" s="1" t="s">
        <v>24</v>
      </c>
      <c r="D40" s="20"/>
      <c r="F40" s="1">
        <f>18202.3+24226.23+386.01+9419</f>
        <v>52233.54</v>
      </c>
    </row>
    <row r="41" ht="12.75">
      <c r="D41" s="20"/>
    </row>
    <row r="42" spans="2:5" ht="42.75" customHeight="1">
      <c r="B42" s="19" t="s">
        <v>25</v>
      </c>
      <c r="D42" s="20" t="s">
        <v>26</v>
      </c>
      <c r="E42" s="23"/>
    </row>
    <row r="43" ht="12.75">
      <c r="D43" s="20"/>
    </row>
    <row r="44" spans="2:6" ht="12.75">
      <c r="B44" s="1" t="s">
        <v>12</v>
      </c>
      <c r="D44" s="20" t="s">
        <v>27</v>
      </c>
      <c r="E44" s="20"/>
      <c r="F44" s="1">
        <f>4008.47+741</f>
        <v>4749.469999999999</v>
      </c>
    </row>
    <row r="45" ht="12.75">
      <c r="D45" s="20"/>
    </row>
    <row r="46" spans="2:6" s="11" customFormat="1" ht="12.75">
      <c r="B46" s="11" t="s">
        <v>28</v>
      </c>
      <c r="D46" s="20" t="s">
        <v>29</v>
      </c>
      <c r="E46" s="7"/>
      <c r="F46" s="11">
        <f>1505.63+88.44+1310.2+780</f>
        <v>3684.2700000000004</v>
      </c>
    </row>
    <row r="47" spans="2:5" s="11" customFormat="1" ht="12.75">
      <c r="B47" s="28" t="s">
        <v>30</v>
      </c>
      <c r="D47" s="20"/>
      <c r="E47" s="16"/>
    </row>
    <row r="48" spans="2:7" s="11" customFormat="1" ht="12.75">
      <c r="B48" s="28"/>
      <c r="C48" s="29" t="s">
        <v>31</v>
      </c>
      <c r="D48" s="20"/>
      <c r="E48" s="7"/>
      <c r="G48" s="29">
        <f>SUM(F40:F46)</f>
        <v>60667.28</v>
      </c>
    </row>
    <row r="49" ht="12.75">
      <c r="D49" s="20"/>
    </row>
    <row r="50" spans="1:4" ht="12.75">
      <c r="A50" s="14" t="s">
        <v>32</v>
      </c>
      <c r="D50" s="20"/>
    </row>
    <row r="51" spans="2:6" ht="12.75">
      <c r="B51" s="1" t="s">
        <v>33</v>
      </c>
      <c r="F51" s="1">
        <v>400</v>
      </c>
    </row>
    <row r="52" spans="2:6" ht="31.5" customHeight="1">
      <c r="B52" s="19" t="s">
        <v>34</v>
      </c>
      <c r="D52" s="20" t="s">
        <v>35</v>
      </c>
      <c r="E52" s="21"/>
      <c r="F52" s="1">
        <f>545.9+875+187.56+361+1196.56</f>
        <v>3166.02</v>
      </c>
    </row>
    <row r="53" spans="2:5" ht="31.5" customHeight="1">
      <c r="B53" s="19"/>
      <c r="D53" s="20"/>
      <c r="E53" s="35"/>
    </row>
    <row r="54" spans="2:5" ht="31.5" customHeight="1">
      <c r="B54" s="19"/>
      <c r="D54" s="20"/>
      <c r="E54" s="35"/>
    </row>
    <row r="55" spans="3:7" ht="12.75">
      <c r="C55" s="14" t="s">
        <v>36</v>
      </c>
      <c r="D55" s="20"/>
      <c r="G55" s="14">
        <f>SUM(F51:F52)</f>
        <v>3566.02</v>
      </c>
    </row>
    <row r="57" ht="12.75">
      <c r="A57" s="14" t="s">
        <v>37</v>
      </c>
    </row>
    <row r="58" spans="2:6" ht="40.5" customHeight="1">
      <c r="B58" s="19" t="s">
        <v>38</v>
      </c>
      <c r="D58" s="20" t="s">
        <v>39</v>
      </c>
      <c r="E58" s="23"/>
      <c r="F58" s="1">
        <f>98+473.56+1313.68+13714.28</f>
        <v>15599.52</v>
      </c>
    </row>
    <row r="59" spans="2:5" ht="40.5" customHeight="1">
      <c r="B59" s="19"/>
      <c r="D59" s="20"/>
      <c r="E59" s="23"/>
    </row>
    <row r="60" spans="2:6" ht="28.5" customHeight="1">
      <c r="B60" s="19" t="s">
        <v>40</v>
      </c>
      <c r="D60" s="20" t="s">
        <v>41</v>
      </c>
      <c r="E60" s="23"/>
      <c r="F60" s="1">
        <f>3500+238.49+571.9+1200+2000</f>
        <v>7510.389999999999</v>
      </c>
    </row>
    <row r="62" spans="2:5" ht="27" customHeight="1">
      <c r="B62" s="19" t="s">
        <v>42</v>
      </c>
      <c r="D62" s="20" t="s">
        <v>43</v>
      </c>
      <c r="E62" s="21"/>
    </row>
    <row r="63" spans="3:7" ht="12.75">
      <c r="C63" s="14" t="s">
        <v>44</v>
      </c>
      <c r="E63" s="7"/>
      <c r="G63" s="14">
        <f>SUM(F58:F60)</f>
        <v>23109.91</v>
      </c>
    </row>
    <row r="65" ht="12.75">
      <c r="A65" s="14" t="s">
        <v>45</v>
      </c>
    </row>
    <row r="66" spans="2:6" ht="54" customHeight="1">
      <c r="B66" s="19" t="s">
        <v>46</v>
      </c>
      <c r="D66" s="20" t="s">
        <v>47</v>
      </c>
      <c r="F66" s="1">
        <f>15000+340.7+340.7+340.7+817+817+817+201+1500</f>
        <v>20174.100000000002</v>
      </c>
    </row>
    <row r="67" spans="2:6" ht="12.75">
      <c r="B67" s="1" t="s">
        <v>48</v>
      </c>
      <c r="D67" s="20" t="s">
        <v>49</v>
      </c>
      <c r="F67" s="1">
        <f>2000+2000+2000</f>
        <v>6000</v>
      </c>
    </row>
    <row r="68" ht="12.75">
      <c r="D68" s="20"/>
    </row>
    <row r="69" spans="2:6" ht="40.5" customHeight="1">
      <c r="B69" s="19" t="s">
        <v>50</v>
      </c>
      <c r="D69" s="20" t="s">
        <v>51</v>
      </c>
      <c r="F69" s="1">
        <f>164.52+134.77</f>
        <v>299.29</v>
      </c>
    </row>
    <row r="70" ht="12.75">
      <c r="D70" s="20"/>
    </row>
    <row r="71" spans="2:4" ht="15" customHeight="1">
      <c r="B71" s="1" t="s">
        <v>52</v>
      </c>
      <c r="D71" s="20" t="s">
        <v>53</v>
      </c>
    </row>
    <row r="72" spans="2:6" ht="12.75">
      <c r="B72" s="19" t="s">
        <v>54</v>
      </c>
      <c r="F72" s="1">
        <f>225.45+1200+5000</f>
        <v>6425.45</v>
      </c>
    </row>
    <row r="73" spans="2:5" ht="29.25" customHeight="1">
      <c r="B73" s="19" t="s">
        <v>55</v>
      </c>
      <c r="D73" s="20" t="s">
        <v>56</v>
      </c>
      <c r="E73" s="21"/>
    </row>
    <row r="74" spans="3:7" ht="12.75">
      <c r="C74" s="14" t="s">
        <v>57</v>
      </c>
      <c r="E74" s="7"/>
      <c r="G74" s="14">
        <f>SUM(F66:F73)</f>
        <v>32898.840000000004</v>
      </c>
    </row>
    <row r="75" ht="12.75">
      <c r="D75" s="20"/>
    </row>
    <row r="76" ht="12.75">
      <c r="A76" s="14" t="s">
        <v>58</v>
      </c>
    </row>
    <row r="77" spans="2:6" ht="25.5">
      <c r="B77" s="19" t="s">
        <v>59</v>
      </c>
      <c r="D77" s="20" t="s">
        <v>60</v>
      </c>
      <c r="E77" s="23"/>
      <c r="F77" s="1">
        <f>1155.5+3428.66-238.49-238.49-340.7-340.7-340.7+8221.95-571.9-571.9-817-817-817+120.29+1359-201+22.86+6000-3000-1290-430+200+200+1200+1200+1200+1200+1200</f>
        <v>16693.380000000005</v>
      </c>
    </row>
    <row r="78" spans="2:5" ht="12.75">
      <c r="B78" s="19"/>
      <c r="D78" s="20"/>
      <c r="E78" s="23"/>
    </row>
    <row r="79" spans="2:6" ht="85.5" customHeight="1">
      <c r="B79" s="19" t="s">
        <v>61</v>
      </c>
      <c r="D79" s="20" t="s">
        <v>62</v>
      </c>
      <c r="E79" s="23"/>
      <c r="F79" s="1">
        <f>2625+1045.69+547.52+2600+798.2+358.19+4+8387.19+381.8+169.4+161+225+280+574.08+1017.38+320.25+290+448.02+3500+597.46+1432.81+24.12+15000-12152.73+1831.59</f>
        <v>30465.97</v>
      </c>
    </row>
    <row r="80" spans="2:6" ht="12.75">
      <c r="B80" s="1" t="s">
        <v>63</v>
      </c>
      <c r="D80" s="20" t="s">
        <v>64</v>
      </c>
      <c r="F80" s="1">
        <f>364.05+1200</f>
        <v>1564.05</v>
      </c>
    </row>
    <row r="81" ht="12.75">
      <c r="D81" s="20"/>
    </row>
    <row r="82" ht="12.75">
      <c r="D82" s="20"/>
    </row>
    <row r="83" ht="12.75">
      <c r="D83" s="20"/>
    </row>
    <row r="84" ht="12.75">
      <c r="D84" s="20"/>
    </row>
    <row r="85" spans="2:4" ht="12.75">
      <c r="B85" s="1" t="s">
        <v>65</v>
      </c>
      <c r="D85" s="20" t="s">
        <v>66</v>
      </c>
    </row>
    <row r="86" ht="12.75">
      <c r="D86" s="20"/>
    </row>
    <row r="87" spans="2:6" ht="28.5" customHeight="1">
      <c r="B87" s="19" t="s">
        <v>67</v>
      </c>
      <c r="D87" s="20" t="s">
        <v>68</v>
      </c>
      <c r="E87" s="23"/>
      <c r="F87" s="1">
        <v>1289.57</v>
      </c>
    </row>
    <row r="88" ht="12.75">
      <c r="D88" s="20"/>
    </row>
    <row r="89" spans="2:5" ht="28.5" customHeight="1">
      <c r="B89" s="19" t="s">
        <v>55</v>
      </c>
      <c r="D89" s="20" t="s">
        <v>69</v>
      </c>
      <c r="E89" s="21"/>
    </row>
    <row r="90" spans="2:5" ht="28.5" customHeight="1">
      <c r="B90" s="19"/>
      <c r="D90" s="20"/>
      <c r="E90" s="35"/>
    </row>
    <row r="91" spans="3:7" ht="12.75">
      <c r="C91" s="14" t="s">
        <v>70</v>
      </c>
      <c r="E91" s="7"/>
      <c r="G91" s="14">
        <f>SUM(F77:F89)</f>
        <v>50012.97000000001</v>
      </c>
    </row>
    <row r="92" ht="12.75">
      <c r="D92" s="20"/>
    </row>
    <row r="93" spans="1:4" ht="12.75">
      <c r="A93" s="14" t="s">
        <v>71</v>
      </c>
      <c r="D93" s="20"/>
    </row>
    <row r="94" spans="2:6" ht="12.75">
      <c r="B94" s="1" t="s">
        <v>72</v>
      </c>
      <c r="D94" s="20" t="s">
        <v>73</v>
      </c>
      <c r="F94" s="1">
        <v>1500</v>
      </c>
    </row>
    <row r="95" ht="12.75">
      <c r="D95" s="20"/>
    </row>
    <row r="96" spans="2:5" ht="17.25" customHeight="1">
      <c r="B96" s="19" t="s">
        <v>40</v>
      </c>
      <c r="D96" s="20" t="s">
        <v>74</v>
      </c>
      <c r="E96" s="16"/>
    </row>
    <row r="97" spans="3:7" ht="12.75">
      <c r="C97" s="14" t="s">
        <v>75</v>
      </c>
      <c r="E97" s="7"/>
      <c r="G97" s="14">
        <f>+SUM(F94:F96)</f>
        <v>1500</v>
      </c>
    </row>
    <row r="98" ht="12.75">
      <c r="D98" s="20"/>
    </row>
    <row r="99" ht="12.75">
      <c r="A99" s="14" t="s">
        <v>76</v>
      </c>
    </row>
    <row r="100" spans="2:6" ht="12.75">
      <c r="B100" s="1" t="s">
        <v>77</v>
      </c>
      <c r="D100" s="20"/>
      <c r="F100" s="1">
        <f>835.66+31.97+2000</f>
        <v>2867.63</v>
      </c>
    </row>
    <row r="101" ht="12.75">
      <c r="B101" s="1" t="s">
        <v>78</v>
      </c>
    </row>
    <row r="102" spans="2:6" ht="12.75">
      <c r="B102" s="1" t="s">
        <v>79</v>
      </c>
      <c r="D102" s="20" t="s">
        <v>80</v>
      </c>
      <c r="E102" s="16"/>
      <c r="F102" s="1">
        <v>98.6</v>
      </c>
    </row>
    <row r="103" spans="3:7" ht="12.75">
      <c r="C103" s="14" t="s">
        <v>81</v>
      </c>
      <c r="E103" s="7"/>
      <c r="G103" s="14">
        <f>SUM(F100:F102)</f>
        <v>2966.23</v>
      </c>
    </row>
    <row r="105" spans="1:4" ht="15.75" customHeight="1">
      <c r="A105" s="14" t="s">
        <v>82</v>
      </c>
      <c r="D105" s="20" t="s">
        <v>83</v>
      </c>
    </row>
    <row r="108" spans="3:7" ht="12.75">
      <c r="C108" s="14" t="s">
        <v>97</v>
      </c>
      <c r="G108" s="14">
        <f>+F106</f>
        <v>0</v>
      </c>
    </row>
    <row r="109" spans="3:7" ht="12.75">
      <c r="C109" s="14"/>
      <c r="G109" s="14"/>
    </row>
    <row r="110" spans="1:4" ht="14.25" customHeight="1">
      <c r="A110" s="14" t="s">
        <v>84</v>
      </c>
      <c r="D110" s="20"/>
    </row>
    <row r="111" spans="1:6" ht="12.75">
      <c r="A111" s="14"/>
      <c r="B111" s="1" t="s">
        <v>85</v>
      </c>
      <c r="D111" s="20"/>
      <c r="F111" s="1">
        <f>3500+238.49+571.9+721.74</f>
        <v>5032.129999999999</v>
      </c>
    </row>
    <row r="112" spans="1:6" ht="12.75">
      <c r="A112" s="14"/>
      <c r="B112" s="1" t="s">
        <v>86</v>
      </c>
      <c r="D112" s="20"/>
      <c r="F112" s="1">
        <f>1039.21+3101.55+64.26+801+234+225</f>
        <v>5465.02</v>
      </c>
    </row>
    <row r="113" spans="1:4" ht="12.75">
      <c r="A113" s="14"/>
      <c r="B113" s="1" t="s">
        <v>87</v>
      </c>
      <c r="D113" s="20"/>
    </row>
    <row r="114" spans="1:7" ht="12.75">
      <c r="A114" s="14"/>
      <c r="C114" s="14" t="s">
        <v>88</v>
      </c>
      <c r="D114" s="20"/>
      <c r="G114" s="14">
        <f>SUM(F111:F112)</f>
        <v>10497.15</v>
      </c>
    </row>
    <row r="116" spans="1:6" ht="15" customHeight="1">
      <c r="A116" s="14" t="s">
        <v>89</v>
      </c>
      <c r="D116" s="20" t="s">
        <v>90</v>
      </c>
      <c r="F116" s="1">
        <f>362.69+2000+2000</f>
        <v>4362.6900000000005</v>
      </c>
    </row>
    <row r="117" spans="1:4" ht="15" customHeight="1">
      <c r="A117" s="14"/>
      <c r="D117" s="20"/>
    </row>
    <row r="118" ht="13.5" thickBot="1">
      <c r="E118" s="24"/>
    </row>
    <row r="119" spans="3:7" ht="12.75">
      <c r="C119" s="1" t="s">
        <v>98</v>
      </c>
      <c r="G119" s="14">
        <f>SUM(F116:F117)</f>
        <v>4362.6900000000005</v>
      </c>
    </row>
    <row r="120" ht="12.75">
      <c r="G120" s="14"/>
    </row>
    <row r="121" spans="3:7" ht="12.75">
      <c r="C121" s="25" t="s">
        <v>91</v>
      </c>
      <c r="D121" s="26"/>
      <c r="E121" s="30"/>
      <c r="F121" s="18"/>
      <c r="G121" s="36">
        <f>+G119+G114+G108+G103+G97+G91+G74+G63+G55+G48</f>
        <v>189581.09000000003</v>
      </c>
    </row>
    <row r="122" ht="12.75">
      <c r="E122" s="30"/>
    </row>
    <row r="123" spans="3:9" ht="13.5" thickBot="1">
      <c r="C123" s="31" t="s">
        <v>92</v>
      </c>
      <c r="D123" s="5"/>
      <c r="E123" s="32"/>
      <c r="G123" s="18">
        <f>+G35-G121</f>
        <v>0</v>
      </c>
      <c r="I123" s="41"/>
    </row>
    <row r="124" spans="6:7" ht="13.5" thickTop="1">
      <c r="F124" s="18"/>
      <c r="G124" s="18"/>
    </row>
    <row r="125" ht="12.75">
      <c r="G125" s="18"/>
    </row>
    <row r="127" spans="3:7" ht="12.75">
      <c r="C127" s="1" t="s">
        <v>99</v>
      </c>
      <c r="G127" s="18">
        <f>+G123-G125</f>
        <v>0</v>
      </c>
    </row>
    <row r="128" ht="12.75">
      <c r="G128" s="38"/>
    </row>
  </sheetData>
  <printOptions horizontalCentered="1"/>
  <pageMargins left="0.18" right="0.16" top="0.2" bottom="0.37" header="0.18" footer="0.18"/>
  <pageSetup horizontalDpi="600" verticalDpi="600" orientation="portrait" scale="80" r:id="rId1"/>
  <headerFooter alignWithMargins="0">
    <oddFooter>&amp;R&amp;8Page &amp;P of &amp;N</oddFooter>
  </headerFooter>
  <rowBreaks count="2" manualBreakCount="2">
    <brk id="56" max="255" man="1"/>
    <brk id="9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cisesd</dc:creator>
  <cp:keywords/>
  <dc:description/>
  <cp:lastModifiedBy>mgranlund</cp:lastModifiedBy>
  <cp:lastPrinted>2005-02-11T12:28:33Z</cp:lastPrinted>
  <dcterms:created xsi:type="dcterms:W3CDTF">2003-06-11T16:47:31Z</dcterms:created>
  <dcterms:modified xsi:type="dcterms:W3CDTF">2005-03-02T13:24:40Z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-1525406464</vt:i4>
  </property>
  <property fmtid="{D5CDD505-2E9C-101B-9397-08002B2CF9AE}" pid="3" name="_EmailSubject">
    <vt:lpwstr>ECIS2004 financial statement</vt:lpwstr>
  </property>
  <property fmtid="{D5CDD505-2E9C-101B-9397-08002B2CF9AE}" pid="4" name="_AuthorEmail">
    <vt:lpwstr>Hannu.Salmela@tukkk.fi</vt:lpwstr>
  </property>
  <property fmtid="{D5CDD505-2E9C-101B-9397-08002B2CF9AE}" pid="5" name="_AuthorEmailDisplayName">
    <vt:lpwstr>Salmela, Hannu</vt:lpwstr>
  </property>
  <property fmtid="{D5CDD505-2E9C-101B-9397-08002B2CF9AE}" pid="6" name="_PreviousAdHocReviewCycleID">
    <vt:i4>63587736</vt:i4>
  </property>
</Properties>
</file>