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
    </mc:Choice>
  </mc:AlternateContent>
  <bookViews>
    <workbookView xWindow="0" yWindow="0" windowWidth="28800" windowHeight="11835"/>
  </bookViews>
  <sheets>
    <sheet name="cost-eff and finan pr" sheetId="1" r:id="rId1"/>
    <sheet name="individual burden"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1" i="1" l="1"/>
  <c r="B80" i="1"/>
  <c r="B79" i="1"/>
  <c r="B75" i="1"/>
  <c r="B76" i="1"/>
  <c r="B77" i="1" s="1"/>
  <c r="B70" i="1"/>
  <c r="B73" i="1"/>
  <c r="B65" i="1"/>
  <c r="B60" i="1"/>
  <c r="B29" i="1"/>
  <c r="B28" i="1"/>
  <c r="B66" i="1" l="1"/>
  <c r="B68" i="1" s="1"/>
  <c r="B69" i="1" s="1"/>
  <c r="B74" i="1" s="1"/>
  <c r="B38" i="1"/>
  <c r="B44" i="1" s="1"/>
  <c r="B46" i="1" s="1"/>
  <c r="B47" i="1" s="1"/>
  <c r="B43" i="1"/>
  <c r="B15" i="1"/>
  <c r="B57" i="1" l="1"/>
  <c r="B54" i="1"/>
  <c r="B55" i="1" s="1"/>
  <c r="B51" i="1" l="1"/>
  <c r="B48" i="1"/>
  <c r="B52" i="1" l="1"/>
  <c r="B35" i="1"/>
  <c r="B27" i="1"/>
  <c r="AD244" i="2"/>
  <c r="AD243" i="2"/>
  <c r="AD242" i="2"/>
  <c r="AD241" i="2"/>
  <c r="AD240" i="2"/>
  <c r="AD239" i="2"/>
  <c r="AD238" i="2"/>
  <c r="AD237" i="2"/>
  <c r="AD236" i="2"/>
  <c r="AD235" i="2"/>
  <c r="AD234" i="2"/>
  <c r="AD233" i="2"/>
  <c r="AD232" i="2"/>
  <c r="AD231" i="2"/>
  <c r="AD230" i="2"/>
  <c r="AD229" i="2"/>
  <c r="AD228" i="2"/>
  <c r="AD227" i="2"/>
  <c r="AD226" i="2"/>
  <c r="AD225" i="2"/>
  <c r="AD224" i="2"/>
  <c r="AD223" i="2"/>
  <c r="AD222" i="2"/>
  <c r="AD221" i="2"/>
  <c r="AD220" i="2"/>
  <c r="AD219" i="2"/>
  <c r="AD218" i="2"/>
  <c r="AD217" i="2"/>
  <c r="AD216" i="2"/>
  <c r="AD215" i="2"/>
  <c r="AD214" i="2"/>
  <c r="AD213" i="2"/>
  <c r="AD212" i="2"/>
  <c r="AD211" i="2"/>
  <c r="AD210" i="2"/>
  <c r="AD209" i="2"/>
  <c r="AD208" i="2"/>
  <c r="AD207" i="2"/>
  <c r="AD206" i="2"/>
  <c r="AD205" i="2"/>
  <c r="AD204" i="2"/>
  <c r="AD203" i="2"/>
  <c r="AD202" i="2"/>
  <c r="AD201" i="2"/>
  <c r="AD200" i="2"/>
  <c r="AD199" i="2"/>
  <c r="AD198" i="2"/>
  <c r="AD197" i="2"/>
  <c r="AD196" i="2"/>
  <c r="AD195" i="2"/>
  <c r="AD194" i="2"/>
  <c r="AD193" i="2"/>
  <c r="AD192" i="2"/>
  <c r="AD191" i="2"/>
  <c r="AD190" i="2"/>
  <c r="AD189" i="2"/>
  <c r="AD188" i="2"/>
  <c r="AD187" i="2"/>
  <c r="AD186" i="2"/>
  <c r="AD185" i="2"/>
  <c r="AD184" i="2"/>
  <c r="AD183" i="2"/>
  <c r="AD182" i="2"/>
  <c r="AD181" i="2"/>
  <c r="AD180" i="2"/>
  <c r="AD179" i="2"/>
  <c r="AD178" i="2"/>
  <c r="AD177" i="2"/>
  <c r="AD176" i="2"/>
  <c r="AD175" i="2"/>
  <c r="AD174" i="2"/>
  <c r="AD173" i="2"/>
  <c r="AD172" i="2"/>
  <c r="AD171" i="2"/>
  <c r="AD170" i="2"/>
  <c r="AD169" i="2"/>
  <c r="AD168" i="2"/>
  <c r="AD167" i="2"/>
  <c r="AD166" i="2"/>
  <c r="AD165" i="2"/>
  <c r="AD164" i="2"/>
  <c r="AD163" i="2"/>
  <c r="AD162" i="2"/>
  <c r="AD161" i="2"/>
  <c r="AD160" i="2"/>
  <c r="AD159" i="2"/>
  <c r="AD158" i="2"/>
  <c r="AD157" i="2"/>
  <c r="AD156" i="2"/>
  <c r="AD155" i="2"/>
  <c r="AD154" i="2"/>
  <c r="AD153" i="2"/>
  <c r="AD152" i="2"/>
  <c r="AD151" i="2"/>
  <c r="AD150" i="2"/>
  <c r="AD149" i="2"/>
  <c r="AD148" i="2"/>
  <c r="AD147" i="2"/>
  <c r="AD146" i="2"/>
  <c r="AD145" i="2"/>
  <c r="AD144" i="2"/>
  <c r="AD143" i="2"/>
  <c r="AD142" i="2"/>
  <c r="AD141" i="2"/>
  <c r="AD140" i="2"/>
  <c r="AD139" i="2"/>
  <c r="AD138" i="2"/>
  <c r="AD137" i="2"/>
  <c r="AD136" i="2"/>
  <c r="AD135" i="2"/>
  <c r="AD134" i="2"/>
  <c r="AD133" i="2"/>
  <c r="AD132" i="2"/>
  <c r="AD131" i="2"/>
  <c r="AD130" i="2"/>
  <c r="AD129" i="2"/>
  <c r="AD128" i="2"/>
  <c r="AD127" i="2"/>
  <c r="AD126" i="2"/>
  <c r="AD125" i="2"/>
  <c r="AD124" i="2"/>
  <c r="AD123" i="2"/>
  <c r="AD122" i="2"/>
  <c r="AD121" i="2"/>
  <c r="AD120" i="2"/>
  <c r="AD119" i="2"/>
  <c r="AD118" i="2"/>
  <c r="AD117" i="2"/>
  <c r="AD116" i="2"/>
  <c r="AD115" i="2"/>
  <c r="AD114" i="2"/>
  <c r="AD113" i="2"/>
  <c r="AD112" i="2"/>
  <c r="AD111" i="2"/>
  <c r="AD110" i="2"/>
  <c r="AD109" i="2"/>
  <c r="AD108" i="2"/>
  <c r="AD107" i="2"/>
  <c r="AD106" i="2"/>
  <c r="AD105" i="2"/>
  <c r="AD104" i="2"/>
  <c r="AD103" i="2"/>
  <c r="AD102" i="2"/>
  <c r="AD101" i="2"/>
  <c r="AD100" i="2"/>
  <c r="AD99" i="2"/>
  <c r="AD98" i="2"/>
  <c r="AD97" i="2"/>
  <c r="AD96" i="2"/>
  <c r="AD95" i="2"/>
  <c r="AD94" i="2"/>
  <c r="AD93" i="2"/>
  <c r="AD92" i="2"/>
  <c r="AD91" i="2"/>
  <c r="AD90" i="2"/>
  <c r="AD89" i="2"/>
  <c r="AD88" i="2"/>
  <c r="AD87" i="2"/>
  <c r="AD86" i="2"/>
  <c r="AD85" i="2"/>
  <c r="AD84" i="2"/>
  <c r="AD83" i="2"/>
  <c r="AD82" i="2"/>
  <c r="AD81" i="2"/>
  <c r="AD80" i="2"/>
  <c r="AD79" i="2"/>
  <c r="AD78" i="2"/>
  <c r="AD77" i="2"/>
  <c r="AD76" i="2"/>
  <c r="AD75" i="2"/>
  <c r="AD74" i="2"/>
  <c r="AD73" i="2"/>
  <c r="AD72" i="2"/>
  <c r="AD71" i="2"/>
  <c r="AD70" i="2"/>
  <c r="AD69" i="2"/>
  <c r="AD68" i="2"/>
  <c r="AD67" i="2"/>
  <c r="AD66" i="2"/>
  <c r="AD65" i="2"/>
  <c r="AD64" i="2"/>
  <c r="AD63" i="2"/>
  <c r="AD62" i="2"/>
  <c r="AD61" i="2"/>
  <c r="AD60" i="2"/>
  <c r="AD59" i="2"/>
  <c r="AD58" i="2"/>
  <c r="AD57" i="2"/>
  <c r="AD56" i="2"/>
  <c r="AD55" i="2"/>
  <c r="AD54" i="2"/>
  <c r="AD53" i="2"/>
  <c r="AD52" i="2"/>
  <c r="AD51" i="2"/>
  <c r="AD50" i="2"/>
  <c r="AD49" i="2"/>
  <c r="AD48" i="2"/>
  <c r="AD47" i="2"/>
  <c r="AD46" i="2"/>
  <c r="AD45" i="2"/>
  <c r="AD44" i="2"/>
  <c r="AD43" i="2"/>
  <c r="AD42" i="2"/>
  <c r="AD41" i="2"/>
  <c r="AD40" i="2"/>
  <c r="AD39" i="2"/>
  <c r="AD38" i="2"/>
  <c r="AD37" i="2"/>
  <c r="AD36" i="2"/>
  <c r="AD35" i="2"/>
  <c r="AD34" i="2"/>
  <c r="AD33" i="2"/>
  <c r="AD32" i="2"/>
  <c r="AD31" i="2"/>
  <c r="AD30" i="2"/>
  <c r="AD29" i="2"/>
  <c r="AD28" i="2"/>
  <c r="AD27" i="2"/>
  <c r="AD26" i="2"/>
  <c r="AD25" i="2"/>
  <c r="AD24" i="2"/>
  <c r="AD23" i="2"/>
  <c r="AD22" i="2"/>
  <c r="AD21" i="2"/>
  <c r="AD20" i="2"/>
  <c r="AD19" i="2"/>
  <c r="AD18" i="2"/>
  <c r="AD17" i="2"/>
  <c r="AD16" i="2"/>
  <c r="AD15" i="2"/>
  <c r="AD14" i="2"/>
  <c r="AD13" i="2"/>
  <c r="AD12" i="2"/>
  <c r="AD11" i="2"/>
  <c r="AD10" i="2"/>
  <c r="AD9" i="2"/>
  <c r="AD8" i="2"/>
  <c r="AD7" i="2"/>
  <c r="AD6" i="2"/>
  <c r="AD5" i="2"/>
  <c r="AD4" i="2"/>
  <c r="B30" i="1" l="1"/>
  <c r="B31" i="1"/>
  <c r="B16" i="1"/>
  <c r="B19" i="1" s="1"/>
  <c r="B6" i="1"/>
  <c r="B5" i="1"/>
  <c r="B22" i="1" l="1"/>
  <c r="B17" i="1"/>
  <c r="B20" i="1" s="1"/>
  <c r="B32" i="1" s="1"/>
  <c r="B36" i="1" s="1"/>
  <c r="B58" i="1" s="1"/>
  <c r="B23" i="1" l="1"/>
</calcChain>
</file>

<file path=xl/sharedStrings.xml><?xml version="1.0" encoding="utf-8"?>
<sst xmlns="http://schemas.openxmlformats.org/spreadsheetml/2006/main" count="4621" uniqueCount="2277">
  <si>
    <t>Cost-effectiveness of dialysis in multiples of GDP per capita per healthy life-year-gained</t>
  </si>
  <si>
    <t>Source</t>
  </si>
  <si>
    <r>
      <t xml:space="preserve">Y. Teerawattananon, M. Mugford and V. Tangcharoensathien, “Economic evaluation of palliative management versus peritoneal dialysis and hemodialysis for end-stage renal disease: evidence for coverage decisions in Thailand,” </t>
    </r>
    <r>
      <rPr>
        <i/>
        <sz val="12"/>
        <color theme="1"/>
        <rFont val="Calibri"/>
        <family val="2"/>
        <scheme val="minor"/>
      </rPr>
      <t xml:space="preserve">Value in Health, </t>
    </r>
    <r>
      <rPr>
        <sz val="12"/>
        <color theme="1"/>
        <rFont val="Calibri"/>
        <family val="2"/>
        <scheme val="minor"/>
      </rPr>
      <t>vol. 10, no. 1, pp. 61-72, 2007.</t>
    </r>
  </si>
  <si>
    <t>Thai GDP per capita in PPP USD from 2004</t>
  </si>
  <si>
    <t>http://data.worldbank.org/indicator/NY.GDP.PCAP.PP.CD?locations=TH</t>
  </si>
  <si>
    <t>calculation</t>
  </si>
  <si>
    <t>Cost-effectiveness of secondary preventative measures for diabetes in multiples of GDP per capita per healthy life-year-gained</t>
  </si>
  <si>
    <t>http://dcp-3.org/sites/default/files/dcp2/DCP30.pdf</t>
  </si>
  <si>
    <t>cheapest intervention in cost per QALY in 2001 current USD</t>
  </si>
  <si>
    <t>most expensive intervention in cost per QALY in 2001 current USD</t>
  </si>
  <si>
    <t>cheapest intervention in cost per QALY in 2004 current USD</t>
  </si>
  <si>
    <t>most expensive intervention in cost per QALY in 2004 current USD</t>
  </si>
  <si>
    <t>Thai GDP per capita in current USD from 2004</t>
  </si>
  <si>
    <t>http://data.worldbank.org/indicator/NY.GDP.PCAP.CD?locations=TH</t>
  </si>
  <si>
    <t xml:space="preserve">cheapest intervention in multiples of GDP per capita per QALY </t>
  </si>
  <si>
    <t>most expensive intervention in multiples GDP per capita per QALY</t>
  </si>
  <si>
    <t>Source:</t>
  </si>
  <si>
    <t>GBD 2010</t>
  </si>
  <si>
    <t>calc</t>
  </si>
  <si>
    <t>manual input for graph</t>
  </si>
  <si>
    <t>cause_name</t>
  </si>
  <si>
    <t>cause_medium</t>
  </si>
  <si>
    <t>cause_short</t>
  </si>
  <si>
    <t>region_name</t>
  </si>
  <si>
    <t>year</t>
  </si>
  <si>
    <t>age_name</t>
  </si>
  <si>
    <t>sex_name</t>
  </si>
  <si>
    <t>death_abs</t>
  </si>
  <si>
    <t>death_abs_ui</t>
  </si>
  <si>
    <t>death_pct</t>
  </si>
  <si>
    <t>death_pct_ui</t>
  </si>
  <si>
    <t>death_rate</t>
  </si>
  <si>
    <t>death_rate_ui</t>
  </si>
  <si>
    <t>YLL_abs</t>
  </si>
  <si>
    <t>YLL_abs_ui</t>
  </si>
  <si>
    <t>YLL_pct</t>
  </si>
  <si>
    <t>YLL_pct_ui</t>
  </si>
  <si>
    <t>YLL_rate</t>
  </si>
  <si>
    <t>YLL_rate_ui</t>
  </si>
  <si>
    <t>YLD_abs</t>
  </si>
  <si>
    <t>YLD_abs_ui</t>
  </si>
  <si>
    <t>YLD_pct</t>
  </si>
  <si>
    <t>YLD_pct_ui</t>
  </si>
  <si>
    <t>YLD_rate</t>
  </si>
  <si>
    <t>YLD_rate_ui</t>
  </si>
  <si>
    <t>DALY_abs</t>
  </si>
  <si>
    <t>DALY_abs_ui</t>
  </si>
  <si>
    <t>Life expectancy_Global norm</t>
  </si>
  <si>
    <t>Individual YLL (ex post)</t>
  </si>
  <si>
    <t>DALY_pct_ui</t>
  </si>
  <si>
    <t>DALY_rate</t>
  </si>
  <si>
    <t>DALY_rate_ui</t>
  </si>
  <si>
    <t>cause_name selection</t>
  </si>
  <si>
    <t>Preterm birth complications</t>
  </si>
  <si>
    <t>Preterm</t>
  </si>
  <si>
    <t>Eastern sub-Saharan Africa</t>
  </si>
  <si>
    <t>All ages</t>
  </si>
  <si>
    <t>Both</t>
  </si>
  <si>
    <t>(68,844–101,329)</t>
  </si>
  <si>
    <t>(2.3–3.4)</t>
  </si>
  <si>
    <t>(19.4–28.5)</t>
  </si>
  <si>
    <t>(5,922,277–8,716,723)</t>
  </si>
  <si>
    <t>(3.6–5.3)</t>
  </si>
  <si>
    <t>(1,666.4–2,452.7)</t>
  </si>
  <si>
    <t>(113,605–195,230)</t>
  </si>
  <si>
    <t>(0.3–0.5)</t>
  </si>
  <si>
    <t>(32.0–54.9)</t>
  </si>
  <si>
    <t>(6,066,288–8,868,091)</t>
  </si>
  <si>
    <t>(3.0–4.4)</t>
  </si>
  <si>
    <t>(1,706.9–2,495.3)</t>
  </si>
  <si>
    <t>Sepsis and other infectious disorders of the newborn baby</t>
  </si>
  <si>
    <t>Neonatal sepsis</t>
  </si>
  <si>
    <t>N Sepsis</t>
  </si>
  <si>
    <t>(39,059–103,749)</t>
  </si>
  <si>
    <t>(1.3–3.4)</t>
  </si>
  <si>
    <t>(11.0–29.2)</t>
  </si>
  <si>
    <t>(3,359,755–8,924,456)</t>
  </si>
  <si>
    <t>(2.0–5.5)</t>
  </si>
  <si>
    <t>(945.3–2,511.1)</t>
  </si>
  <si>
    <t>(1,014–3,560)</t>
  </si>
  <si>
    <t>(0.0–0.0)</t>
  </si>
  <si>
    <t>(0.3–1.0)</t>
  </si>
  <si>
    <t>(3,360,731–8,927,168)</t>
  </si>
  <si>
    <t>(1.6–4.4)</t>
  </si>
  <si>
    <t>(945.6–2,511.9)</t>
  </si>
  <si>
    <t>Neonatal encephalopathy (birth asphyxia and birth trauma)</t>
  </si>
  <si>
    <t>Neonatal encephalopathy</t>
  </si>
  <si>
    <t>N Enceph</t>
  </si>
  <si>
    <t>(46,352–76,003)</t>
  </si>
  <si>
    <t>(1.5–2.5)</t>
  </si>
  <si>
    <t>(13.0–21.4)</t>
  </si>
  <si>
    <t>(3,987,120–6,538,280)</t>
  </si>
  <si>
    <t>(2.4–4.0)</t>
  </si>
  <si>
    <t>(1,121.9–1,839.7)</t>
  </si>
  <si>
    <t>(430,082–779,594)</t>
  </si>
  <si>
    <t>(1.1–1.9)</t>
  </si>
  <si>
    <t>(121.0–219.4)</t>
  </si>
  <si>
    <t>(4,636,392–7,181,988)</t>
  </si>
  <si>
    <t>(2.2–3.5)</t>
  </si>
  <si>
    <t>(1,304.6–2,020.8)</t>
  </si>
  <si>
    <t>Other neonatal disorders</t>
  </si>
  <si>
    <t>Oth Neo</t>
  </si>
  <si>
    <t>(33,769–71,755)</t>
  </si>
  <si>
    <t>(1.1–2.4)</t>
  </si>
  <si>
    <t>(9.5–20.2)</t>
  </si>
  <si>
    <t>(2,903,700–6,171,444)</t>
  </si>
  <si>
    <t>(1.7–3.8)</t>
  </si>
  <si>
    <t>(817.0–1,736.5)</t>
  </si>
  <si>
    <t>(40,565–70,776)</t>
  </si>
  <si>
    <t>(0.1–0.2)</t>
  </si>
  <si>
    <t>(11.4–19.9)</t>
  </si>
  <si>
    <t>(2,951,717–6,216,064)</t>
  </si>
  <si>
    <t>(1.4–3.1)</t>
  </si>
  <si>
    <t>(830.5–1,749.0)</t>
  </si>
  <si>
    <t>Sudden infant death syndrome</t>
  </si>
  <si>
    <t>SIDS</t>
  </si>
  <si>
    <t>(925–4,123)</t>
  </si>
  <si>
    <t>(0.0–0.1)</t>
  </si>
  <si>
    <t>(0.3–1.2)</t>
  </si>
  <si>
    <t>(79,373–353,931)</t>
  </si>
  <si>
    <t>(0.0–0.2)</t>
  </si>
  <si>
    <t>(22.3–99.6)</t>
  </si>
  <si>
    <t>(0–0)</t>
  </si>
  <si>
    <t>Cleft lip and cleft palate</t>
  </si>
  <si>
    <t>Cleft lip &amp; palate</t>
  </si>
  <si>
    <t>Cleft</t>
  </si>
  <si>
    <t>(63–379)</t>
  </si>
  <si>
    <t>(5,375–32,509)</t>
  </si>
  <si>
    <t>(1.5–9.1)</t>
  </si>
  <si>
    <t>(9,154–19,048)</t>
  </si>
  <si>
    <t>(2.6–5.4)</t>
  </si>
  <si>
    <t>(17,204–47,461)</t>
  </si>
  <si>
    <t>(4.8–13.4)</t>
  </si>
  <si>
    <t>Tetanus</t>
  </si>
  <si>
    <t>(3,228–10,780)</t>
  </si>
  <si>
    <t>(0.1–0.3)</t>
  </si>
  <si>
    <t>(0.9–3.0)</t>
  </si>
  <si>
    <t>(272,965–919,189)</t>
  </si>
  <si>
    <t>(0.2–0.6)</t>
  </si>
  <si>
    <t>(76.8–258.6)</t>
  </si>
  <si>
    <t>(910–5,782)</t>
  </si>
  <si>
    <t>(0.3–1.6)</t>
  </si>
  <si>
    <t>(274,331–924,287)</t>
  </si>
  <si>
    <t>(0.1–0.4)</t>
  </si>
  <si>
    <t>(77.2–260.1)</t>
  </si>
  <si>
    <t>Whooping cough</t>
  </si>
  <si>
    <t>Whooping</t>
  </si>
  <si>
    <t>(61–78,999)</t>
  </si>
  <si>
    <t>(0.0–2.5)</t>
  </si>
  <si>
    <t>(0.0–22.2)</t>
  </si>
  <si>
    <t>(5,165–6,705,019)</t>
  </si>
  <si>
    <t>(0.0–3.9)</t>
  </si>
  <si>
    <t>(1.5–1,886.6)</t>
  </si>
  <si>
    <t>(9,446–26,556)</t>
  </si>
  <si>
    <t>(2.7–7.5)</t>
  </si>
  <si>
    <t>(22,741–6,719,099)</t>
  </si>
  <si>
    <t>(0.0–3.2)</t>
  </si>
  <si>
    <t>(6.4–1,890.6)</t>
  </si>
  <si>
    <t>Syphilis</t>
  </si>
  <si>
    <t>(20,988–58,609)</t>
  </si>
  <si>
    <t>(0.7–1.9)</t>
  </si>
  <si>
    <t>(5.9–16.5)</t>
  </si>
  <si>
    <t>(1,760,295–4,989,700)</t>
  </si>
  <si>
    <t>(1.1–3.1)</t>
  </si>
  <si>
    <t>(495.3–1,404.0)</t>
  </si>
  <si>
    <t>(226–10,055)</t>
  </si>
  <si>
    <t>(0.1–2.8)</t>
  </si>
  <si>
    <t>(1,765,821–4,995,344)</t>
  </si>
  <si>
    <t>(0.9–2.5)</t>
  </si>
  <si>
    <t>(496.9–1,405.6)</t>
  </si>
  <si>
    <t>Neural tube defects</t>
  </si>
  <si>
    <t>NTD</t>
  </si>
  <si>
    <t>(1,572–4,183)</t>
  </si>
  <si>
    <t>(0.1–0.1)</t>
  </si>
  <si>
    <t>(0.4–1.2)</t>
  </si>
  <si>
    <t>(131,548–350,953)</t>
  </si>
  <si>
    <t>(37.0–98.7)</t>
  </si>
  <si>
    <t>(12,331–58,024)</t>
  </si>
  <si>
    <t>(3.5–16.3)</t>
  </si>
  <si>
    <t>(165,874–384,291)</t>
  </si>
  <si>
    <t>(46.7–108.1)</t>
  </si>
  <si>
    <t>Other chromosomal abnormalities</t>
  </si>
  <si>
    <t>Other chromosomal anomalies</t>
  </si>
  <si>
    <t>Oth Chromo</t>
  </si>
  <si>
    <t>(344–1,809)</t>
  </si>
  <si>
    <t>(0.1–0.5)</t>
  </si>
  <si>
    <t>(28,794–152,344)</t>
  </si>
  <si>
    <t>(8.1–42.9)</t>
  </si>
  <si>
    <t>(6,092–17,930)</t>
  </si>
  <si>
    <t>(1.7–5.0)</t>
  </si>
  <si>
    <t>(38,287–164,818)</t>
  </si>
  <si>
    <t>(10.8–46.4)</t>
  </si>
  <si>
    <t>Respiratory syncytial virus pneumonia</t>
  </si>
  <si>
    <t>RSV pneumonia</t>
  </si>
  <si>
    <t>LRI-RSV</t>
  </si>
  <si>
    <t>(27,724–52,785)</t>
  </si>
  <si>
    <t>(0.9–1.8)</t>
  </si>
  <si>
    <t>(7.8–14.9)</t>
  </si>
  <si>
    <t>(2,279,021–4,426,965)</t>
  </si>
  <si>
    <t>(1.4–2.7)</t>
  </si>
  <si>
    <t>(641.3–1,245.6)</t>
  </si>
  <si>
    <t>(1,577–5,894)</t>
  </si>
  <si>
    <t>(0.4–1.7)</t>
  </si>
  <si>
    <t>(2,282,034–4,429,491)</t>
  </si>
  <si>
    <t>(1.1–2.2)</t>
  </si>
  <si>
    <t>(642.1–1,246.3)</t>
  </si>
  <si>
    <t>Measles</t>
  </si>
  <si>
    <t>(6,494–47,581)</t>
  </si>
  <si>
    <t>(0.2–1.6)</t>
  </si>
  <si>
    <t>(1.8–13.4)</t>
  </si>
  <si>
    <t>(539,756–3,959,269)</t>
  </si>
  <si>
    <t>(0.3–2.4)</t>
  </si>
  <si>
    <t>(151.9–1,114.0)</t>
  </si>
  <si>
    <t>(1,149–3,844)</t>
  </si>
  <si>
    <t>(0.3–1.1)</t>
  </si>
  <si>
    <t>(541,582–3,961,742)</t>
  </si>
  <si>
    <t>(0.3–1.9)</t>
  </si>
  <si>
    <t>(152.4–1,114.7)</t>
  </si>
  <si>
    <t>Other congenital anomalies</t>
  </si>
  <si>
    <t>Oth Congen</t>
  </si>
  <si>
    <t>(4,876–25,051)</t>
  </si>
  <si>
    <t>(0.2–0.8)</t>
  </si>
  <si>
    <t>(1.4–7.0)</t>
  </si>
  <si>
    <t>(397,951–2,069,895)</t>
  </si>
  <si>
    <t>(0.2–1.3)</t>
  </si>
  <si>
    <t>(112.0–582.4)</t>
  </si>
  <si>
    <t>(55,017–107,079)</t>
  </si>
  <si>
    <t>(15.5–30.1)</t>
  </si>
  <si>
    <t>(469,463–2,155,131)</t>
  </si>
  <si>
    <t>(0.2–1.1)</t>
  </si>
  <si>
    <t>(132.1–606.4)</t>
  </si>
  <si>
    <t>Diphtheria</t>
  </si>
  <si>
    <t>Diptheria</t>
  </si>
  <si>
    <t>(0–4,139)</t>
  </si>
  <si>
    <t>(0.0–1.2)</t>
  </si>
  <si>
    <t>(0–336,355)</t>
  </si>
  <si>
    <t>(0.0–94.6)</t>
  </si>
  <si>
    <t>(0–162)</t>
  </si>
  <si>
    <t>(0–336,554)</t>
  </si>
  <si>
    <t>(0.0–94.7)</t>
  </si>
  <si>
    <t>Cryptosporidiosis</t>
  </si>
  <si>
    <t>Crypto</t>
  </si>
  <si>
    <t>(14,204–26,820)</t>
  </si>
  <si>
    <t>(0.5–0.9)</t>
  </si>
  <si>
    <t>(4.0–7.5)</t>
  </si>
  <si>
    <t>(1,124,178–2,196,020)</t>
  </si>
  <si>
    <t>(0.7–1.3)</t>
  </si>
  <si>
    <t>(316.3–617.9)</t>
  </si>
  <si>
    <t>(51,264–196,213)</t>
  </si>
  <si>
    <t>(14.4–55.2)</t>
  </si>
  <si>
    <t>(1,232,664–2,307,961)</t>
  </si>
  <si>
    <t>(0.6–1.1)</t>
  </si>
  <si>
    <t>(346.8–649.4)</t>
  </si>
  <si>
    <t>Congenital heart anomalies</t>
  </si>
  <si>
    <t>C Heart</t>
  </si>
  <si>
    <t>(4,594–10,446)</t>
  </si>
  <si>
    <t>(1.3–2.9)</t>
  </si>
  <si>
    <t>(369,864–852,496)</t>
  </si>
  <si>
    <t>(0.2–0.5)</t>
  </si>
  <si>
    <t>(104.1–239.9)</t>
  </si>
  <si>
    <t>(30,297–63,540)</t>
  </si>
  <si>
    <t>(8.5–17.9)</t>
  </si>
  <si>
    <t>(412,437–903,546)</t>
  </si>
  <si>
    <t>(0.2–0.4)</t>
  </si>
  <si>
    <t>(116.0–254.2)</t>
  </si>
  <si>
    <t>Ascariasis</t>
  </si>
  <si>
    <t>Ascar</t>
  </si>
  <si>
    <t>(1–696)</t>
  </si>
  <si>
    <t>(54–55,640)</t>
  </si>
  <si>
    <t>(0.0–15.7)</t>
  </si>
  <si>
    <t>(19,789–60,392)</t>
  </si>
  <si>
    <t>(5.6–17.0)</t>
  </si>
  <si>
    <t>(23,790–96,451)</t>
  </si>
  <si>
    <t>(6.7–27.1)</t>
  </si>
  <si>
    <t>H influenzae type B meningitis</t>
  </si>
  <si>
    <t>HiB meningitis</t>
  </si>
  <si>
    <t>Mng-HiB</t>
  </si>
  <si>
    <t>(11,249–22,811)</t>
  </si>
  <si>
    <t>(0.4–0.8)</t>
  </si>
  <si>
    <t>(3.2–6.4)</t>
  </si>
  <si>
    <t>(866,521–1,836,382)</t>
  </si>
  <si>
    <t>(0.5–1.1)</t>
  </si>
  <si>
    <t>(243.8–516.7)</t>
  </si>
  <si>
    <t>(23,547–57,009)</t>
  </si>
  <si>
    <t>(6.6–16.0)</t>
  </si>
  <si>
    <t>(902,289–1,887,157)</t>
  </si>
  <si>
    <t>(0.4–0.9)</t>
  </si>
  <si>
    <t>(253.9–531.0)</t>
  </si>
  <si>
    <t>Down's syndrome</t>
  </si>
  <si>
    <t>Down's</t>
  </si>
  <si>
    <t>(250–1,651)</t>
  </si>
  <si>
    <t>(19,410–131,778)</t>
  </si>
  <si>
    <t>(5.5–37.1)</t>
  </si>
  <si>
    <t>(16,778–51,521)</t>
  </si>
  <si>
    <t>(4.7–14.5)</t>
  </si>
  <si>
    <t>(42,797–166,377)</t>
  </si>
  <si>
    <t>(12.0–46.8)</t>
  </si>
  <si>
    <t>Enteropathogenic E coli infection</t>
  </si>
  <si>
    <t>Enteropathogenic E coli</t>
  </si>
  <si>
    <t>EPEC</t>
  </si>
  <si>
    <t>(6,086–14,174)</t>
  </si>
  <si>
    <t>(1.7–4.0)</t>
  </si>
  <si>
    <t>(458,296–1,138,396)</t>
  </si>
  <si>
    <t>(0.3–0.7)</t>
  </si>
  <si>
    <t>(129.0–320.3)</t>
  </si>
  <si>
    <t>(24,416–126,450)</t>
  </si>
  <si>
    <t>(6.9–35.6)</t>
  </si>
  <si>
    <t>(506,892–1,180,676)</t>
  </si>
  <si>
    <t>(142.6–332.2)</t>
  </si>
  <si>
    <t>Otitis media</t>
  </si>
  <si>
    <t>Otitis</t>
  </si>
  <si>
    <t>(0–5,926)</t>
  </si>
  <si>
    <t>(0.0–1.7)</t>
  </si>
  <si>
    <t>(0–450,874)</t>
  </si>
  <si>
    <t>(0.0–0.3)</t>
  </si>
  <si>
    <t>(0.0–126.9)</t>
  </si>
  <si>
    <t>(224,229–544,558)</t>
  </si>
  <si>
    <t>(0.6–1.3)</t>
  </si>
  <si>
    <t>(63.1–153.2)</t>
  </si>
  <si>
    <t>(227,205–812,732)</t>
  </si>
  <si>
    <t>(63.9–228.7)</t>
  </si>
  <si>
    <t>Cholera</t>
  </si>
  <si>
    <t>(6,303–14,330)</t>
  </si>
  <si>
    <t>(1.8–4.0)</t>
  </si>
  <si>
    <t>(457,542–1,134,257)</t>
  </si>
  <si>
    <t>(128.7–319.2)</t>
  </si>
  <si>
    <t>(6,393–27,297)</t>
  </si>
  <si>
    <t>(1.8–7.7)</t>
  </si>
  <si>
    <t>(473,797–1,150,990)</t>
  </si>
  <si>
    <t>(133.3–323.9)</t>
  </si>
  <si>
    <t>Rotaviral enteritis</t>
  </si>
  <si>
    <t>Rotavirus</t>
  </si>
  <si>
    <t>(21,055–33,822)</t>
  </si>
  <si>
    <t>(0.7–1.1)</t>
  </si>
  <si>
    <t>(5.9–9.5)</t>
  </si>
  <si>
    <t>(1,518,930–2,494,889)</t>
  </si>
  <si>
    <t>(0.9–1.5)</t>
  </si>
  <si>
    <t>(427.4–702.0)</t>
  </si>
  <si>
    <t>(49,664–166,835)</t>
  </si>
  <si>
    <t>(14.0–46.9)</t>
  </si>
  <si>
    <t>(1,602,322–2,624,106)</t>
  </si>
  <si>
    <t>(0.8–1.3)</t>
  </si>
  <si>
    <t>(450.9–738.4)</t>
  </si>
  <si>
    <t>Sickle cell disorders</t>
  </si>
  <si>
    <t>Sickle cell</t>
  </si>
  <si>
    <t>Sickle</t>
  </si>
  <si>
    <t>(1,818–2,575)</t>
  </si>
  <si>
    <t>(0.5–0.7)</t>
  </si>
  <si>
    <t>(122,379–181,364)</t>
  </si>
  <si>
    <t>(34.4–51.0)</t>
  </si>
  <si>
    <t>(130,877–273,769)</t>
  </si>
  <si>
    <t>(0.4–0.6)</t>
  </si>
  <si>
    <t>(36.8–77.0)</t>
  </si>
  <si>
    <t>(270,765–429,718)</t>
  </si>
  <si>
    <t>(76.2–120.9)</t>
  </si>
  <si>
    <t>Other meningitis</t>
  </si>
  <si>
    <t>Oth Mng</t>
  </si>
  <si>
    <t>(23,439–36,709)</t>
  </si>
  <si>
    <t>(0.8–1.2)</t>
  </si>
  <si>
    <t>(6.6–10.3)</t>
  </si>
  <si>
    <t>(1,563,197–2,630,736)</t>
  </si>
  <si>
    <t>(1.0–1.6)</t>
  </si>
  <si>
    <t>(439.8–740.2)</t>
  </si>
  <si>
    <t>(59,012–129,685)</t>
  </si>
  <si>
    <t>(0.2–0.3)</t>
  </si>
  <si>
    <t>(16.6–36.5)</t>
  </si>
  <si>
    <t>(1,664,254–2,728,855)</t>
  </si>
  <si>
    <t>(468.3–767.8)</t>
  </si>
  <si>
    <t>Campylobacter enteritis</t>
  </si>
  <si>
    <t>Campylobacter</t>
  </si>
  <si>
    <t>Campylo</t>
  </si>
  <si>
    <t>(7,751–15,429)</t>
  </si>
  <si>
    <t>(2.2–4.3)</t>
  </si>
  <si>
    <t>(494,815–1,087,269)</t>
  </si>
  <si>
    <t>(139.2–305.9)</t>
  </si>
  <si>
    <t>(24,910–96,382)</t>
  </si>
  <si>
    <t>(7.0–27.1)</t>
  </si>
  <si>
    <t>(544,643–1,151,081)</t>
  </si>
  <si>
    <t>(0.3–0.6)</t>
  </si>
  <si>
    <t>(153.2–323.9)</t>
  </si>
  <si>
    <t>Typhoid and paratyphoid fevers</t>
  </si>
  <si>
    <t>Typhoid fevers</t>
  </si>
  <si>
    <t>Typhoid</t>
  </si>
  <si>
    <t>(1,758–29,133)</t>
  </si>
  <si>
    <t>(0.1–0.9)</t>
  </si>
  <si>
    <t>(0.5–8.2)</t>
  </si>
  <si>
    <t>(119,353–1,985,072)</t>
  </si>
  <si>
    <t>(0.1–1.2)</t>
  </si>
  <si>
    <t>(33.6–558.5)</t>
  </si>
  <si>
    <t>(2,652–37,605)</t>
  </si>
  <si>
    <t>(0.7–10.6)</t>
  </si>
  <si>
    <t>(131,872–1,993,218)</t>
  </si>
  <si>
    <t>(0.1–1.0)</t>
  </si>
  <si>
    <t>(37.1–560.8)</t>
  </si>
  <si>
    <t>Leishmaniasis</t>
  </si>
  <si>
    <t>Leish</t>
  </si>
  <si>
    <t>(4,238–12,273)</t>
  </si>
  <si>
    <t>(1.2–3.5)</t>
  </si>
  <si>
    <t>(280,488–856,910)</t>
  </si>
  <si>
    <t>(78.9–241.1)</t>
  </si>
  <si>
    <t>(5,568–26,331)</t>
  </si>
  <si>
    <t>(1.6–7.4)</t>
  </si>
  <si>
    <t>(292,824–871,692)</t>
  </si>
  <si>
    <t>(82.4–245.3)</t>
  </si>
  <si>
    <t>Other salmonella infections</t>
  </si>
  <si>
    <t>Salmonella</t>
  </si>
  <si>
    <t>(7,265–13,798)</t>
  </si>
  <si>
    <t>(2.0–3.9)</t>
  </si>
  <si>
    <t>(459,919–968,583)</t>
  </si>
  <si>
    <t>(129.4–272.5)</t>
  </si>
  <si>
    <t>(11,421–42,510)</t>
  </si>
  <si>
    <t>(3.2–12.0)</t>
  </si>
  <si>
    <t>(482,657–995,654)</t>
  </si>
  <si>
    <t>(135.8–280.2)</t>
  </si>
  <si>
    <t>Unintentional injuries not classified elsewhere</t>
  </si>
  <si>
    <t>Other unintentional injuries</t>
  </si>
  <si>
    <t>Oth Unintent</t>
  </si>
  <si>
    <t>(4,245–9,120)</t>
  </si>
  <si>
    <t>(1.2–2.6)</t>
  </si>
  <si>
    <t>(280,039–628,899)</t>
  </si>
  <si>
    <t>(78.8–177.0)</t>
  </si>
  <si>
    <t>(49,607–103,031)</t>
  </si>
  <si>
    <t>(14.0–29.0)</t>
  </si>
  <si>
    <t>(353,974–705,922)</t>
  </si>
  <si>
    <t>(99.6–198.6)</t>
  </si>
  <si>
    <t>Varicella</t>
  </si>
  <si>
    <t>(0–6,365)</t>
  </si>
  <si>
    <t>(0.0–1.8)</t>
  </si>
  <si>
    <t>(1–425,575)</t>
  </si>
  <si>
    <t>(0.0–119.7)</t>
  </si>
  <si>
    <t>(3,663–9,460)</t>
  </si>
  <si>
    <t>(1.0–2.7)</t>
  </si>
  <si>
    <t>(4,552–430,583)</t>
  </si>
  <si>
    <t>(1.3–121.2)</t>
  </si>
  <si>
    <t>H influenzae type B pneumonia</t>
  </si>
  <si>
    <t>HiB pneumonia</t>
  </si>
  <si>
    <t>LRI-HiB</t>
  </si>
  <si>
    <t>(32,422–50,721)</t>
  </si>
  <si>
    <t>(1.1–1.7)</t>
  </si>
  <si>
    <t>(9.1–14.3)</t>
  </si>
  <si>
    <t>(2,039,470–3,533,153)</t>
  </si>
  <si>
    <t>(1.2–2.2)</t>
  </si>
  <si>
    <t>(573.9–994.1)</t>
  </si>
  <si>
    <t>(6,133–16,360)</t>
  </si>
  <si>
    <t>(1.7–4.6)</t>
  </si>
  <si>
    <t>(2,047,438–3,541,394)</t>
  </si>
  <si>
    <t>(1.0–1.7)</t>
  </si>
  <si>
    <t>(576.1–996.5)</t>
  </si>
  <si>
    <t>Meningococcal infection</t>
  </si>
  <si>
    <t>Meningococcal</t>
  </si>
  <si>
    <t>Mng-Mening</t>
  </si>
  <si>
    <t>(6,646–11,163)</t>
  </si>
  <si>
    <t>(1.9–3.1)</t>
  </si>
  <si>
    <t>(422,352–767,029)</t>
  </si>
  <si>
    <t>(118.8–215.8)</t>
  </si>
  <si>
    <t>(23,610–53,128)</t>
  </si>
  <si>
    <t>(6.6–14.9)</t>
  </si>
  <si>
    <t>(456,052–806,692)</t>
  </si>
  <si>
    <t>(128.3–227.0)</t>
  </si>
  <si>
    <t>Pneumococcal meningitis</t>
  </si>
  <si>
    <t>Mng-Pneum</t>
  </si>
  <si>
    <t>(17,596–26,890)</t>
  </si>
  <si>
    <t>(0.6–0.9)</t>
  </si>
  <si>
    <t>(5.0–7.6)</t>
  </si>
  <si>
    <t>(1,118,320–1,854,523)</t>
  </si>
  <si>
    <t>(314.7–521.8)</t>
  </si>
  <si>
    <t>(71,903–164,070)</t>
  </si>
  <si>
    <t>(20.2–46.2)</t>
  </si>
  <si>
    <t>(1,220,875–1,983,921)</t>
  </si>
  <si>
    <t>(0.6–1.0)</t>
  </si>
  <si>
    <t>(343.5–558.2)</t>
  </si>
  <si>
    <t>Malaria</t>
  </si>
  <si>
    <t>(226,206–386,954)</t>
  </si>
  <si>
    <t>(7.6–12.4)</t>
  </si>
  <si>
    <t>(63.6–108.9)</t>
  </si>
  <si>
    <t>(14,269,893–25,543,509)</t>
  </si>
  <si>
    <t>(8.9–15.1)</t>
  </si>
  <si>
    <t>(4,015.2–7,187.3)</t>
  </si>
  <si>
    <t>(385,249–1,431,174)</t>
  </si>
  <si>
    <t>(1.0–3.3)</t>
  </si>
  <si>
    <t>(108.4–402.7)</t>
  </si>
  <si>
    <t>(15,122,247–26,386,354)</t>
  </si>
  <si>
    <t>(7.6–12.7)</t>
  </si>
  <si>
    <t>(4,255.0–7,424.5)</t>
  </si>
  <si>
    <t>Acute hepatitis E</t>
  </si>
  <si>
    <t>Hep E</t>
  </si>
  <si>
    <t>(1,160–5,827)</t>
  </si>
  <si>
    <t>(76,569–371,809)</t>
  </si>
  <si>
    <t>(21.5–104.6)</t>
  </si>
  <si>
    <t>(1,561–12,274)</t>
  </si>
  <si>
    <t>(0.4–3.5)</t>
  </si>
  <si>
    <t>(82,504–375,718)</t>
  </si>
  <si>
    <t>(23.2–105.7)</t>
  </si>
  <si>
    <t>Other infectious diseases</t>
  </si>
  <si>
    <t>Oth Inf</t>
  </si>
  <si>
    <t>(38,987–77,589)</t>
  </si>
  <si>
    <t>(1.3–2.6)</t>
  </si>
  <si>
    <t>(11.0–21.8)</t>
  </si>
  <si>
    <t>(2,570,467–5,120,547)</t>
  </si>
  <si>
    <t>(1.6–3.1)</t>
  </si>
  <si>
    <t>(723.3–1,440.8)</t>
  </si>
  <si>
    <t>(222,402–493,698)</t>
  </si>
  <si>
    <t>(62.6–138.9)</t>
  </si>
  <si>
    <t>(2,886,386–5,462,601)</t>
  </si>
  <si>
    <t>(812.2–1,537.0)</t>
  </si>
  <si>
    <t>Drowning</t>
  </si>
  <si>
    <t>Drown</t>
  </si>
  <si>
    <t>(19,308–27,889)</t>
  </si>
  <si>
    <t>(5.4–7.8)</t>
  </si>
  <si>
    <t>(1,200,484–1,751,712)</t>
  </si>
  <si>
    <t>(337.8–492.9)</t>
  </si>
  <si>
    <t>(7,149–15,338)</t>
  </si>
  <si>
    <t>(2.0–4.3)</t>
  </si>
  <si>
    <t>(1,209,632–1,763,749)</t>
  </si>
  <si>
    <t>(340.4–496.3)</t>
  </si>
  <si>
    <t>Encephalitis</t>
  </si>
  <si>
    <t>Enceph</t>
  </si>
  <si>
    <t>(5,893–8,570)</t>
  </si>
  <si>
    <t>(1.7–2.4)</t>
  </si>
  <si>
    <t>(350,425–535,213)</t>
  </si>
  <si>
    <t>(98.6–150.6)</t>
  </si>
  <si>
    <t>(7,490–16,540)</t>
  </si>
  <si>
    <t>(2.1–4.7)</t>
  </si>
  <si>
    <t>(361,429–544,311)</t>
  </si>
  <si>
    <t>(101.7–153.2)</t>
  </si>
  <si>
    <t>Dengue</t>
  </si>
  <si>
    <t>(93–1,357)</t>
  </si>
  <si>
    <t>(0.0–0.4)</t>
  </si>
  <si>
    <t>(5,542–83,318)</t>
  </si>
  <si>
    <t>(1.6–23.4)</t>
  </si>
  <si>
    <t>(1–79)</t>
  </si>
  <si>
    <t>(5,549–83,346)</t>
  </si>
  <si>
    <t>(1.6–23.5)</t>
  </si>
  <si>
    <t>Rabies</t>
  </si>
  <si>
    <t>(2,137–12,292)</t>
  </si>
  <si>
    <t>(0.6–3.5)</t>
  </si>
  <si>
    <t>(122,918–729,614)</t>
  </si>
  <si>
    <t>(34.6–205.3)</t>
  </si>
  <si>
    <t>(0–159)</t>
  </si>
  <si>
    <t>(122,947–729,681)</t>
  </si>
  <si>
    <t>Thalassemias</t>
  </si>
  <si>
    <t>Thalassemia</t>
  </si>
  <si>
    <t>Thalass</t>
  </si>
  <si>
    <t>(137–196)</t>
  </si>
  <si>
    <t>(7,965–12,123)</t>
  </si>
  <si>
    <t>(2.2–3.4)</t>
  </si>
  <si>
    <t>(109,889–248,346)</t>
  </si>
  <si>
    <t>(30.9–69.9)</t>
  </si>
  <si>
    <t>(119,187–257,710)</t>
  </si>
  <si>
    <t>(33.5–72.5)</t>
  </si>
  <si>
    <t>African trypanosomiasis</t>
  </si>
  <si>
    <t>Trypanosomiasis</t>
  </si>
  <si>
    <t>Afr Tryp</t>
  </si>
  <si>
    <t>(310–4,102)</t>
  </si>
  <si>
    <t>(18,251–245,623)</t>
  </si>
  <si>
    <t>(5.1–69.1)</t>
  </si>
  <si>
    <t>(209–3,339)</t>
  </si>
  <si>
    <t>(19,204–246,069)</t>
  </si>
  <si>
    <t>(5.4–69.2)</t>
  </si>
  <si>
    <t>Cocaine use disorders</t>
  </si>
  <si>
    <t>Cocaine use</t>
  </si>
  <si>
    <t>Cocaine</t>
  </si>
  <si>
    <t>(1–10)</t>
  </si>
  <si>
    <t>(36–551)</t>
  </si>
  <si>
    <t>(9,441–25,969)</t>
  </si>
  <si>
    <t>(2.7–7.3)</t>
  </si>
  <si>
    <t>(9,612–27,399)</t>
  </si>
  <si>
    <t>(2.7–7.7)</t>
  </si>
  <si>
    <t>Other chronic respiratory diseases</t>
  </si>
  <si>
    <t>Other respiratory diseases</t>
  </si>
  <si>
    <t>Oth Resp</t>
  </si>
  <si>
    <t>(7,847–24,443)</t>
  </si>
  <si>
    <t>(0.3–0.8)</t>
  </si>
  <si>
    <t>(2.2–6.9)</t>
  </si>
  <si>
    <t>(443,407–1,385,103)</t>
  </si>
  <si>
    <t>(124.8–389.7)</t>
  </si>
  <si>
    <t>(257,032–570,905)</t>
  </si>
  <si>
    <t>(0.7–1.4)</t>
  </si>
  <si>
    <t>(72.3–160.6)</t>
  </si>
  <si>
    <t>(814,002–1,759,364)</t>
  </si>
  <si>
    <t>(229.0–495.0)</t>
  </si>
  <si>
    <t>Fire, heat and hot substances</t>
  </si>
  <si>
    <t>Fire</t>
  </si>
  <si>
    <t>(23,234–42,126)</t>
  </si>
  <si>
    <t>(0.8–1.4)</t>
  </si>
  <si>
    <t>(6.5–11.9)</t>
  </si>
  <si>
    <t>(1,412,527–2,440,260)</t>
  </si>
  <si>
    <t>(397.4–686.6)</t>
  </si>
  <si>
    <t>(38,088–141,352)</t>
  </si>
  <si>
    <t>(10.7–39.8)</t>
  </si>
  <si>
    <t>(1,484,327–2,497,407)</t>
  </si>
  <si>
    <t>(0.7–1.2)</t>
  </si>
  <si>
    <t>(417.7–702.7)</t>
  </si>
  <si>
    <t>Opioid use disorders</t>
  </si>
  <si>
    <t>Opioid use</t>
  </si>
  <si>
    <t>Opioids</t>
  </si>
  <si>
    <t>(309–4,958)</t>
  </si>
  <si>
    <t>(0.1–1.4)</t>
  </si>
  <si>
    <t>(18,718–278,211)</t>
  </si>
  <si>
    <t>(5.3–78.3)</t>
  </si>
  <si>
    <t>(145,826–318,014)</t>
  </si>
  <si>
    <t>(41.0–89.5)</t>
  </si>
  <si>
    <t>(202,448–517,697)</t>
  </si>
  <si>
    <t>(57.0–145.7)</t>
  </si>
  <si>
    <t>Mechanical forces (other)</t>
  </si>
  <si>
    <t>Other mechanical forces</t>
  </si>
  <si>
    <t>Oth Mech</t>
  </si>
  <si>
    <t>(2,134–12,345)</t>
  </si>
  <si>
    <t>(135,083–700,566)</t>
  </si>
  <si>
    <t>(38.0–197.1)</t>
  </si>
  <si>
    <t>(16,246–37,160)</t>
  </si>
  <si>
    <t>(4.6–10.5)</t>
  </si>
  <si>
    <t>(162,619–731,057)</t>
  </si>
  <si>
    <t>(45.8–205.7)</t>
  </si>
  <si>
    <t>Other drug use disorders</t>
  </si>
  <si>
    <t>Other drug use</t>
  </si>
  <si>
    <t>Oth Drug</t>
  </si>
  <si>
    <t>(293–4,540)</t>
  </si>
  <si>
    <t>(0.1–1.3)</t>
  </si>
  <si>
    <t>(17,350–254,705)</t>
  </si>
  <si>
    <t>(4.9–71.7)</t>
  </si>
  <si>
    <t>(76,279–208,517)</t>
  </si>
  <si>
    <t>(21.5–58.7)</t>
  </si>
  <si>
    <t>(118,907–404,456)</t>
  </si>
  <si>
    <t>(33.5–113.8)</t>
  </si>
  <si>
    <t>Maternal sepsis</t>
  </si>
  <si>
    <t>M Sepsis</t>
  </si>
  <si>
    <t>(3,215–4,704)</t>
  </si>
  <si>
    <t>(0.9–1.3)</t>
  </si>
  <si>
    <t>(187,479–274,023)</t>
  </si>
  <si>
    <t>(52.8–77.1)</t>
  </si>
  <si>
    <t>(2,142–7,714)</t>
  </si>
  <si>
    <t>(0.6–2.2)</t>
  </si>
  <si>
    <t>(192,471–279,295)</t>
  </si>
  <si>
    <t>(54.2–78.6)</t>
  </si>
  <si>
    <t>Assault by other means</t>
  </si>
  <si>
    <t>Oth Violence</t>
  </si>
  <si>
    <t>(9,844–18,495)</t>
  </si>
  <si>
    <t>(2.8–5.2)</t>
  </si>
  <si>
    <t>(592,346–1,059,926)</t>
  </si>
  <si>
    <t>(166.7–298.2)</t>
  </si>
  <si>
    <t>(21,086–43,434)</t>
  </si>
  <si>
    <t>(5.9–12.2)</t>
  </si>
  <si>
    <t>(622,267–1,095,530)</t>
  </si>
  <si>
    <t>(175.1–308.3)</t>
  </si>
  <si>
    <t>Assault by firearm</t>
  </si>
  <si>
    <t>V Gun</t>
  </si>
  <si>
    <t>(4,152–8,081)</t>
  </si>
  <si>
    <t>(1.2–2.3)</t>
  </si>
  <si>
    <t>(235,654–465,257)</t>
  </si>
  <si>
    <t>(66.3–130.9)</t>
  </si>
  <si>
    <t>(9,069–19,066)</t>
  </si>
  <si>
    <t>(251,097–480,783)</t>
  </si>
  <si>
    <t>(70.7–135.3)</t>
  </si>
  <si>
    <t>Hypertensive disorders of pregnancy</t>
  </si>
  <si>
    <t>Maternal hypertension</t>
  </si>
  <si>
    <t>M HTN</t>
  </si>
  <si>
    <t>(5,489–8,025)</t>
  </si>
  <si>
    <t>(1.5–2.3)</t>
  </si>
  <si>
    <t>(318,608–462,390)</t>
  </si>
  <si>
    <t>(89.6–130.1)</t>
  </si>
  <si>
    <t>(2,427–6,918)</t>
  </si>
  <si>
    <t>(321,807–468,019)</t>
  </si>
  <si>
    <t>(0.2–0.2)</t>
  </si>
  <si>
    <t>(90.5–131.7)</t>
  </si>
  <si>
    <t>Other transport injury</t>
  </si>
  <si>
    <t>Other transport injuries</t>
  </si>
  <si>
    <t>Oth Trans</t>
  </si>
  <si>
    <t>(2,737–8,408)</t>
  </si>
  <si>
    <t>(0.8–2.4)</t>
  </si>
  <si>
    <t>(151,272–462,446)</t>
  </si>
  <si>
    <t>(42.6–130.1)</t>
  </si>
  <si>
    <t>(60,661–124,375)</t>
  </si>
  <si>
    <t>(17.1–35.0)</t>
  </si>
  <si>
    <t>(239,132–554,675)</t>
  </si>
  <si>
    <t>(67.3–156.1)</t>
  </si>
  <si>
    <t>Iodine deficiency</t>
  </si>
  <si>
    <t>Iodine</t>
  </si>
  <si>
    <t>(463–755)</t>
  </si>
  <si>
    <t>(26,579–43,480)</t>
  </si>
  <si>
    <t>(7.5–12.2)</t>
  </si>
  <si>
    <t>(207,157–531,393)</t>
  </si>
  <si>
    <t>(0.5–1.2)</t>
  </si>
  <si>
    <t>(58.3–149.5)</t>
  </si>
  <si>
    <t>(239,068–567,814)</t>
  </si>
  <si>
    <t>(67.3–159.8)</t>
  </si>
  <si>
    <t>Abortion</t>
  </si>
  <si>
    <t>(5,285–7,798)</t>
  </si>
  <si>
    <t>(1.5–2.2)</t>
  </si>
  <si>
    <t>(302,897–442,898)</t>
  </si>
  <si>
    <t>(85.2–124.6)</t>
  </si>
  <si>
    <t>(495–1,370)</t>
  </si>
  <si>
    <t>(303,727–443,667)</t>
  </si>
  <si>
    <t>(85.5–124.8)</t>
  </si>
  <si>
    <t>Shigellosis</t>
  </si>
  <si>
    <t>(11,469–17,877)</t>
  </si>
  <si>
    <t>(3.2–5.0)</t>
  </si>
  <si>
    <t>(623,083–1,076,917)</t>
  </si>
  <si>
    <t>(0.4–0.7)</t>
  </si>
  <si>
    <t>(175.3–303.0)</t>
  </si>
  <si>
    <t>(37,028–115,256)</t>
  </si>
  <si>
    <t>(10.4–32.4)</t>
  </si>
  <si>
    <t>(690,523–1,138,342)</t>
  </si>
  <si>
    <t>(194.3–320.3)</t>
  </si>
  <si>
    <t>Poisonings</t>
  </si>
  <si>
    <t>Poison</t>
  </si>
  <si>
    <t>(8,082–16,499)</t>
  </si>
  <si>
    <t>(2.3–4.6)</t>
  </si>
  <si>
    <t>(480,720–932,542)</t>
  </si>
  <si>
    <t>(135.3–262.4)</t>
  </si>
  <si>
    <t>(9,393–21,006)</t>
  </si>
  <si>
    <t>(2.6–5.9)</t>
  </si>
  <si>
    <t>(495,144–946,435)</t>
  </si>
  <si>
    <t>(139.3–266.3)</t>
  </si>
  <si>
    <t>Obstructed labor</t>
  </si>
  <si>
    <t>Obs Labor</t>
  </si>
  <si>
    <t>(803–1,184)</t>
  </si>
  <si>
    <t>(45,558–66,969)</t>
  </si>
  <si>
    <t>(12.8–18.8)</t>
  </si>
  <si>
    <t>(102,471–385,871)</t>
  </si>
  <si>
    <t>(0.3–0.9)</t>
  </si>
  <si>
    <t>(28.8–108.6)</t>
  </si>
  <si>
    <t>(158,691–445,964)</t>
  </si>
  <si>
    <t>(44.7–125.5)</t>
  </si>
  <si>
    <t>Other maternal disorders</t>
  </si>
  <si>
    <t>Oth M</t>
  </si>
  <si>
    <t>(16,614–24,645)</t>
  </si>
  <si>
    <t>(0.6–0.8)</t>
  </si>
  <si>
    <t>(4.7–6.9)</t>
  </si>
  <si>
    <t>(941,539–1,382,436)</t>
  </si>
  <si>
    <t>(264.9–389.0)</t>
  </si>
  <si>
    <t>(37,911–129,211)</t>
  </si>
  <si>
    <t>(10.7–36.4)</t>
  </si>
  <si>
    <t>(1,011,860–1,467,971)</t>
  </si>
  <si>
    <t>(284.7–413.0)</t>
  </si>
  <si>
    <t>Other hemoglobinopathies and hemolytic anemias</t>
  </si>
  <si>
    <t>Other hemog</t>
  </si>
  <si>
    <t>Oth Hemog</t>
  </si>
  <si>
    <t>(2,893–10,041)</t>
  </si>
  <si>
    <t>(0.8–2.8)</t>
  </si>
  <si>
    <t>(153,594–533,421)</t>
  </si>
  <si>
    <t>(43.2–150.1)</t>
  </si>
  <si>
    <t>(117,786–257,837)</t>
  </si>
  <si>
    <t>(33.1–72.5)</t>
  </si>
  <si>
    <t>(299,751–719,702)</t>
  </si>
  <si>
    <t>(84.3–202.5)</t>
  </si>
  <si>
    <t>Protein-energy malnutrition</t>
  </si>
  <si>
    <t>PEM</t>
  </si>
  <si>
    <t>(80,792–133,832)</t>
  </si>
  <si>
    <t>(2.7–4.4)</t>
  </si>
  <si>
    <t>(22.7–37.7)</t>
  </si>
  <si>
    <t>(4,552,002–7,861,177)</t>
  </si>
  <si>
    <t>(2.8–4.8)</t>
  </si>
  <si>
    <t>(1,280.8–2,211.9)</t>
  </si>
  <si>
    <t>(188,288–405,815)</t>
  </si>
  <si>
    <t>(53.0–114.2)</t>
  </si>
  <si>
    <t>(4,842,306–8,084,407)</t>
  </si>
  <si>
    <t>(1,362.5–2,274.7)</t>
  </si>
  <si>
    <t>HIV disease resulting in mycobacterial infection</t>
  </si>
  <si>
    <t>HIV-TB</t>
  </si>
  <si>
    <t>(66,435–82,946)</t>
  </si>
  <si>
    <t>(2.2–2.7)</t>
  </si>
  <si>
    <t>(18.7–23.3)</t>
  </si>
  <si>
    <t>(3,741,923–4,568,477)</t>
  </si>
  <si>
    <t>(2.3–2.8)</t>
  </si>
  <si>
    <t>(1,052.9–1,285.5)</t>
  </si>
  <si>
    <t>(110,394–247,937)</t>
  </si>
  <si>
    <t>(31.1–69.8)</t>
  </si>
  <si>
    <t>(3,915,485–4,742,998)</t>
  </si>
  <si>
    <t>(1.9–2.3)</t>
  </si>
  <si>
    <t>(1,101.7–1,334.6)</t>
  </si>
  <si>
    <t>HIV disease resulting in other specified or unspecified diseases</t>
  </si>
  <si>
    <t>HIV (other)</t>
  </si>
  <si>
    <t>Other HIV</t>
  </si>
  <si>
    <t>(276,702–345,413)</t>
  </si>
  <si>
    <t>(9.1–11.3)</t>
  </si>
  <si>
    <t>(77.9–97.2)</t>
  </si>
  <si>
    <t>(15,557,017–19,004,957)</t>
  </si>
  <si>
    <t>(9.5–11.6)</t>
  </si>
  <si>
    <t>(4,377.4–5,347.5)</t>
  </si>
  <si>
    <t>(593,870–1,058,654)</t>
  </si>
  <si>
    <t>(1.6–2.5)</t>
  </si>
  <si>
    <t>(167.1–297.9)</t>
  </si>
  <si>
    <t>(16,381,106–19,903,194)</t>
  </si>
  <si>
    <t>(8.0–9.8)</t>
  </si>
  <si>
    <t>(4,609.2–5,600.3)</t>
  </si>
  <si>
    <t>Enterotoxigenic E coli infection</t>
  </si>
  <si>
    <t>Enterotoxigenic E coli</t>
  </si>
  <si>
    <t>ETEC</t>
  </si>
  <si>
    <t>(10,304–16,715)</t>
  </si>
  <si>
    <t>(2.9–4.7)</t>
  </si>
  <si>
    <t>(546,255–975,623)</t>
  </si>
  <si>
    <t>(153.7–274.5)</t>
  </si>
  <si>
    <t>(40,232–116,709)</t>
  </si>
  <si>
    <t>(11.3–32.8)</t>
  </si>
  <si>
    <t>(616,221–1,047,736)</t>
  </si>
  <si>
    <t>(173.4–294.8)</t>
  </si>
  <si>
    <t>Assault by sharp object</t>
  </si>
  <si>
    <t>V Knife</t>
  </si>
  <si>
    <t>(5,208–11,458)</t>
  </si>
  <si>
    <t>(1.5–3.2)</t>
  </si>
  <si>
    <t>(295,418–657,277)</t>
  </si>
  <si>
    <t>(83.1–184.9)</t>
  </si>
  <si>
    <t>(13,974–28,984)</t>
  </si>
  <si>
    <t>(3.9–8.2)</t>
  </si>
  <si>
    <t>(316,250–678,204)</t>
  </si>
  <si>
    <t>(89.0–190.8)</t>
  </si>
  <si>
    <t>Maternal hemorrhage</t>
  </si>
  <si>
    <t>M Hem</t>
  </si>
  <si>
    <t>(9,289–13,872)</t>
  </si>
  <si>
    <t>(2.6–3.9)</t>
  </si>
  <si>
    <t>(514,079–763,520)</t>
  </si>
  <si>
    <t>(144.6–214.8)</t>
  </si>
  <si>
    <t>(2,943–13,144)</t>
  </si>
  <si>
    <t>(0.8–3.7)</t>
  </si>
  <si>
    <t>(522,095–769,073)</t>
  </si>
  <si>
    <t>(0.3–0.4)</t>
  </si>
  <si>
    <t>(146.9–216.4)</t>
  </si>
  <si>
    <t>Motorized vehicle with three or more wheels</t>
  </si>
  <si>
    <t>4-Wheel road injury</t>
  </si>
  <si>
    <t>4-Wheel</t>
  </si>
  <si>
    <t>(17,475–33,753)</t>
  </si>
  <si>
    <t>(4.9–9.5)</t>
  </si>
  <si>
    <t>(965,681–1,789,677)</t>
  </si>
  <si>
    <t>(271.7–503.6)</t>
  </si>
  <si>
    <t>(90,861–187,591)</t>
  </si>
  <si>
    <t>(25.6–52.8)</t>
  </si>
  <si>
    <t>(1,111,368–1,950,038)</t>
  </si>
  <si>
    <t>(0.5–1.0)</t>
  </si>
  <si>
    <t>(312.7–548.7)</t>
  </si>
  <si>
    <t>Mechanical forces (firearm)</t>
  </si>
  <si>
    <t>Mech Firearm</t>
  </si>
  <si>
    <t>(3,311–12,805)</t>
  </si>
  <si>
    <t>(0.9–3.6)</t>
  </si>
  <si>
    <t>(189,127–709,915)</t>
  </si>
  <si>
    <t>(53.2–199.8)</t>
  </si>
  <si>
    <t>(17,486–38,998)</t>
  </si>
  <si>
    <t>(4.9–11.0)</t>
  </si>
  <si>
    <t>(213,995–732,190)</t>
  </si>
  <si>
    <t>(60.2–206.0)</t>
  </si>
  <si>
    <t>Upper respiratory infections</t>
  </si>
  <si>
    <t>URI</t>
  </si>
  <si>
    <t>(267–329)</t>
  </si>
  <si>
    <t>(14,183–18,111)</t>
  </si>
  <si>
    <t>(4.0–5.1)</t>
  </si>
  <si>
    <t>(58,714–215,225)</t>
  </si>
  <si>
    <t>(16.5–60.6)</t>
  </si>
  <si>
    <t>(74,418–231,292)</t>
  </si>
  <si>
    <t>(20.9–65.1)</t>
  </si>
  <si>
    <t>Epilepsy</t>
  </si>
  <si>
    <t>(16,931–40,785)</t>
  </si>
  <si>
    <t>(4.8–11.5)</t>
  </si>
  <si>
    <t>(1,008,103–2,133,341)</t>
  </si>
  <si>
    <t>(283.7–600.3)</t>
  </si>
  <si>
    <t>(574,314–970,861)</t>
  </si>
  <si>
    <t>(1.4–2.6)</t>
  </si>
  <si>
    <t>(161.6–273.2)</t>
  </si>
  <si>
    <t>(1,732,978–2,955,694)</t>
  </si>
  <si>
    <t>(0.9–1.4)</t>
  </si>
  <si>
    <t>(487.6–831.7)</t>
  </si>
  <si>
    <t>Road injury other</t>
  </si>
  <si>
    <t>Other road injury</t>
  </si>
  <si>
    <t>Oth Road Inj</t>
  </si>
  <si>
    <t>(1,745–10,757)</t>
  </si>
  <si>
    <t>(0.5–3.0)</t>
  </si>
  <si>
    <t>(93,880–616,089)</t>
  </si>
  <si>
    <t>(26.4–173.4)</t>
  </si>
  <si>
    <t>(24,879–51,562)</t>
  </si>
  <si>
    <t>(7.0–14.5)</t>
  </si>
  <si>
    <t>(126,960–653,828)</t>
  </si>
  <si>
    <t>(35.7–184.0)</t>
  </si>
  <si>
    <t>Amphetamine use disorders</t>
  </si>
  <si>
    <t>Amphetamine use</t>
  </si>
  <si>
    <t>Amphet</t>
  </si>
  <si>
    <t>(0–5)</t>
  </si>
  <si>
    <t>(19–286)</t>
  </si>
  <si>
    <t>(67,104–198,079)</t>
  </si>
  <si>
    <t>(18.9–55.7)</t>
  </si>
  <si>
    <t>(67,814–198,163)</t>
  </si>
  <si>
    <t>(19.1–55.8)</t>
  </si>
  <si>
    <t>G6PD deficiency</t>
  </si>
  <si>
    <t>G6PD</t>
  </si>
  <si>
    <t>(235–432)</t>
  </si>
  <si>
    <t>(11,303–25,605)</t>
  </si>
  <si>
    <t>(3.2–7.2)</t>
  </si>
  <si>
    <t>(3,348–7,970)</t>
  </si>
  <si>
    <t>(0.9–2.2)</t>
  </si>
  <si>
    <t>(16,402–31,467)</t>
  </si>
  <si>
    <t>(4.6–8.9)</t>
  </si>
  <si>
    <t>Animal contact (non-venomous)</t>
  </si>
  <si>
    <t>Animal (Non)</t>
  </si>
  <si>
    <t>(1,727–8,388)</t>
  </si>
  <si>
    <t>(0.5–2.4)</t>
  </si>
  <si>
    <t>(100,173–417,540)</t>
  </si>
  <si>
    <t>(28.2–117.5)</t>
  </si>
  <si>
    <t>(1,376–2,982)</t>
  </si>
  <si>
    <t>(101,898–419,328)</t>
  </si>
  <si>
    <t>(28.7–118.0)</t>
  </si>
  <si>
    <t>Other diarrheal diseases</t>
  </si>
  <si>
    <t>Oth Diarr</t>
  </si>
  <si>
    <t>(33,635–60,840)</t>
  </si>
  <si>
    <t>(1.1–2.0)</t>
  </si>
  <si>
    <t>(9.5–17.1)</t>
  </si>
  <si>
    <t>(1,667,676–3,231,540)</t>
  </si>
  <si>
    <t>(1.0–2.0)</t>
  </si>
  <si>
    <t>(469.2–909.3)</t>
  </si>
  <si>
    <t>(80,910–280,376)</t>
  </si>
  <si>
    <t>(0.2–0.7)</t>
  </si>
  <si>
    <t>(22.8–78.9)</t>
  </si>
  <si>
    <t>(1,810,187–3,416,162)</t>
  </si>
  <si>
    <t>(0.9–1.6)</t>
  </si>
  <si>
    <t>(509.3–961.2)</t>
  </si>
  <si>
    <t>Endocarditis</t>
  </si>
  <si>
    <t>(875–1,715)</t>
  </si>
  <si>
    <t>(44,265–88,820)</t>
  </si>
  <si>
    <t>(12.5–25.0)</t>
  </si>
  <si>
    <t>(2,834–6,509)</t>
  </si>
  <si>
    <t>(0.8–1.8)</t>
  </si>
  <si>
    <t>(48,170–92,999)</t>
  </si>
  <si>
    <t>(13.6–26.2)</t>
  </si>
  <si>
    <t>Other neurological disorders</t>
  </si>
  <si>
    <t>Oth Neuro</t>
  </si>
  <si>
    <t>(4,215–9,096)</t>
  </si>
  <si>
    <t>(215,205–481,519)</t>
  </si>
  <si>
    <t>(60.6–135.5)</t>
  </si>
  <si>
    <t>(29,379–51,420)</t>
  </si>
  <si>
    <t>(8.3–14.5)</t>
  </si>
  <si>
    <t>(258,382–520,619)</t>
  </si>
  <si>
    <t>(72.7–146.5)</t>
  </si>
  <si>
    <t>Collective violence and legal intervention</t>
  </si>
  <si>
    <t>War &amp; legal intervention</t>
  </si>
  <si>
    <t>War</t>
  </si>
  <si>
    <t>(2,441–5,631)</t>
  </si>
  <si>
    <t>(0.7–1.6)</t>
  </si>
  <si>
    <t>(128,251–278,569)</t>
  </si>
  <si>
    <t>(36.1–78.4)</t>
  </si>
  <si>
    <t>(2,563–6,676)</t>
  </si>
  <si>
    <t>(132,513–282,650)</t>
  </si>
  <si>
    <t>(37.3–79.5)</t>
  </si>
  <si>
    <t>Animal contact (venomous)</t>
  </si>
  <si>
    <t>Animal (Venom)</t>
  </si>
  <si>
    <t>(2,002–8,562)</t>
  </si>
  <si>
    <t>(0.6–2.4)</t>
  </si>
  <si>
    <t>(117,022–468,466)</t>
  </si>
  <si>
    <t>(32.9–131.8)</t>
  </si>
  <si>
    <t>(3,785–9,698)</t>
  </si>
  <si>
    <t>(1.1–2.7)</t>
  </si>
  <si>
    <t>(122,511–473,332)</t>
  </si>
  <si>
    <t>(34.5–133.2)</t>
  </si>
  <si>
    <t>Adverse effects of medical treatment</t>
  </si>
  <si>
    <t>Adverse medical treatment</t>
  </si>
  <si>
    <t>Med Treat</t>
  </si>
  <si>
    <t>(5,587–11,752)</t>
  </si>
  <si>
    <t>(1.6–3.3)</t>
  </si>
  <si>
    <t>(292,449–585,503)</t>
  </si>
  <si>
    <t>(82.3–164.7)</t>
  </si>
  <si>
    <t>(18,341–42,331)</t>
  </si>
  <si>
    <t>(5.2–11.9)</t>
  </si>
  <si>
    <t>(317,606–612,724)</t>
  </si>
  <si>
    <t>(89.4–172.4)</t>
  </si>
  <si>
    <t>Motorized vehicle with two wheels</t>
  </si>
  <si>
    <t>2-Wheel road injury</t>
  </si>
  <si>
    <t>2-Wheel</t>
  </si>
  <si>
    <t>(3,061–6,965)</t>
  </si>
  <si>
    <t>(0.9–2.0)</t>
  </si>
  <si>
    <t>(152,156–341,257)</t>
  </si>
  <si>
    <t>(42.8–96.0)</t>
  </si>
  <si>
    <t>(19,424–40,355)</t>
  </si>
  <si>
    <t>(5.5–11.4)</t>
  </si>
  <si>
    <t>(179,240–369,742)</t>
  </si>
  <si>
    <t>(50.4–104.0)</t>
  </si>
  <si>
    <t>Iron-deficiency anemia</t>
  </si>
  <si>
    <t>Iron</t>
  </si>
  <si>
    <t>(3,392–5,488)</t>
  </si>
  <si>
    <t>(1.0–1.5)</t>
  </si>
  <si>
    <t>(173,090–275,403)</t>
  </si>
  <si>
    <t>(48.7–77.5)</t>
  </si>
  <si>
    <t>(2,700,859–6,085,418)</t>
  </si>
  <si>
    <t>(7.3–13.6)</t>
  </si>
  <si>
    <t>(760.0–1,712.3)</t>
  </si>
  <si>
    <t>(2,942,334–6,319,656)</t>
  </si>
  <si>
    <t>(1.5–3.0)</t>
  </si>
  <si>
    <t>(827.9–1,778.2)</t>
  </si>
  <si>
    <t>Influenza</t>
  </si>
  <si>
    <t>LRI-Flu</t>
  </si>
  <si>
    <t>(44,035–61,673)</t>
  </si>
  <si>
    <t>(1.4–2.0)</t>
  </si>
  <si>
    <t>(12.4–17.4)</t>
  </si>
  <si>
    <t>(2,019,601–3,288,541)</t>
  </si>
  <si>
    <t>(1.2–2.0)</t>
  </si>
  <si>
    <t>(568.3–925.3)</t>
  </si>
  <si>
    <t>(21,993–51,693)</t>
  </si>
  <si>
    <t>(6.2–14.5)</t>
  </si>
  <si>
    <t>(2,046,315–3,320,620)</t>
  </si>
  <si>
    <t>(575.8–934.3)</t>
  </si>
  <si>
    <t>Other endocrine, nutritional, blood, and immune disorders</t>
  </si>
  <si>
    <t>Other endocrine</t>
  </si>
  <si>
    <t>Oth Endo</t>
  </si>
  <si>
    <t>(4,936–25,297)</t>
  </si>
  <si>
    <t>(1.4–7.1)</t>
  </si>
  <si>
    <t>(238,245–1,208,960)</t>
  </si>
  <si>
    <t>(0.1–0.7)</t>
  </si>
  <si>
    <t>(67.0–340.2)</t>
  </si>
  <si>
    <t>(182,260–341,121)</t>
  </si>
  <si>
    <t>(51.3–96.0)</t>
  </si>
  <si>
    <t>(482,096–1,488,157)</t>
  </si>
  <si>
    <t>(135.6–418.7)</t>
  </si>
  <si>
    <t>Pedestrian injury by road vehicle</t>
  </si>
  <si>
    <t>Pedestrian road injury</t>
  </si>
  <si>
    <t>Pedestrian</t>
  </si>
  <si>
    <t>(29,562–56,592)</t>
  </si>
  <si>
    <t>(1.0–1.8)</t>
  </si>
  <si>
    <t>(8.3–15.9)</t>
  </si>
  <si>
    <t>(1,487,706–2,887,093)</t>
  </si>
  <si>
    <t>(0.9–1.7)</t>
  </si>
  <si>
    <t>(418.6–812.4)</t>
  </si>
  <si>
    <t>(155,229–319,494)</t>
  </si>
  <si>
    <t>(43.7–89.9)</t>
  </si>
  <si>
    <t>(1,718,160–3,132,879)</t>
  </si>
  <si>
    <t>(0.8–1.5)</t>
  </si>
  <si>
    <t>(483.4–881.5)</t>
  </si>
  <si>
    <t>Hodgkin's disease</t>
  </si>
  <si>
    <t>Hodgkin's lymphoma</t>
  </si>
  <si>
    <t>Hodgkin's</t>
  </si>
  <si>
    <t>(168–524)</t>
  </si>
  <si>
    <t>(8,391–25,929)</t>
  </si>
  <si>
    <t>(2.4–7.3)</t>
  </si>
  <si>
    <t>(110–579)</t>
  </si>
  <si>
    <t>(8,587–26,369)</t>
  </si>
  <si>
    <t>(2.4–7.4)</t>
  </si>
  <si>
    <t>Abscess, impetigo, and other bacterial skin diseases</t>
  </si>
  <si>
    <t>Bacterial skin diseases</t>
  </si>
  <si>
    <t>Skin Bacterial</t>
  </si>
  <si>
    <t>(4,671–8,685)</t>
  </si>
  <si>
    <t>(1.3–2.4)</t>
  </si>
  <si>
    <t>(247,405–424,658)</t>
  </si>
  <si>
    <t>(69.6–119.5)</t>
  </si>
  <si>
    <t>(54,957–225,650)</t>
  </si>
  <si>
    <t>(15.5–63.5)</t>
  </si>
  <si>
    <t>(335,785–604,638)</t>
  </si>
  <si>
    <t>(94.5–170.1)</t>
  </si>
  <si>
    <t>Other sexually transmitted diseases</t>
  </si>
  <si>
    <t>Other STDs</t>
  </si>
  <si>
    <t>Oth STD</t>
  </si>
  <si>
    <t>(194–768)</t>
  </si>
  <si>
    <t>(9,003–37,059)</t>
  </si>
  <si>
    <t>(2.5–10.4)</t>
  </si>
  <si>
    <t>(2,643–9,434)</t>
  </si>
  <si>
    <t>(0.7–2.7)</t>
  </si>
  <si>
    <t>(12,872–43,653)</t>
  </si>
  <si>
    <t>(3.6–12.3)</t>
  </si>
  <si>
    <t>Gonococcal infection</t>
  </si>
  <si>
    <t>Gonnorhea</t>
  </si>
  <si>
    <t>(58–227)</t>
  </si>
  <si>
    <t>(2,663–10,953)</t>
  </si>
  <si>
    <t>(0.7–3.1)</t>
  </si>
  <si>
    <t>(7,459–45,180)</t>
  </si>
  <si>
    <t>(2.1–12.7)</t>
  </si>
  <si>
    <t>(12,339–51,173)</t>
  </si>
  <si>
    <t>(3.5–14.4)</t>
  </si>
  <si>
    <t>Sexually transmitted chlamydial diseases</t>
  </si>
  <si>
    <t>Chlamydia</t>
  </si>
  <si>
    <t>(77–304)</t>
  </si>
  <si>
    <t>(3,558–14,622)</t>
  </si>
  <si>
    <t>(1.0–4.1)</t>
  </si>
  <si>
    <t>(10,662–61,313)</t>
  </si>
  <si>
    <t>(3.0–17.3)</t>
  </si>
  <si>
    <t>(16,391–70,766)</t>
  </si>
  <si>
    <t>(4.6–19.9)</t>
  </si>
  <si>
    <t>Other gynecological diseases</t>
  </si>
  <si>
    <t>Other gynecological disorders</t>
  </si>
  <si>
    <t>Oth Gynecol</t>
  </si>
  <si>
    <t>(88–409)</t>
  </si>
  <si>
    <t>(3,562–20,466)</t>
  </si>
  <si>
    <t>(1.0–5.8)</t>
  </si>
  <si>
    <t>(20,032–47,896)</t>
  </si>
  <si>
    <t>(5.6–13.5)</t>
  </si>
  <si>
    <t>(29,029–59,838)</t>
  </si>
  <si>
    <t>(8.2–16.8)</t>
  </si>
  <si>
    <t>Leukemia</t>
  </si>
  <si>
    <t>(1,797–2,895)</t>
  </si>
  <si>
    <t>(0.5–0.8)</t>
  </si>
  <si>
    <t>(86,868–137,608)</t>
  </si>
  <si>
    <t>(24.4–38.7)</t>
  </si>
  <si>
    <t>(467–1,209)</t>
  </si>
  <si>
    <t>(87,555–138,338)</t>
  </si>
  <si>
    <t>(24.6–38.9)</t>
  </si>
  <si>
    <t>Non-Hodgkin lymphoma</t>
  </si>
  <si>
    <t>Lymphoma</t>
  </si>
  <si>
    <t>(5,248–8,124)</t>
  </si>
  <si>
    <t>(227,465–419,065)</t>
  </si>
  <si>
    <t>(64.0–117.9)</t>
  </si>
  <si>
    <t>(1,309–3,040)</t>
  </si>
  <si>
    <t>(229,627–421,713)</t>
  </si>
  <si>
    <t>(64.6–118.7)</t>
  </si>
  <si>
    <t>Other cirrhosis of the liver</t>
  </si>
  <si>
    <t>Cirrhosis other</t>
  </si>
  <si>
    <t>Cirrhosis-Other</t>
  </si>
  <si>
    <t>(6,066–9,196)</t>
  </si>
  <si>
    <t>(1.7–2.6)</t>
  </si>
  <si>
    <t>(282,052–436,828)</t>
  </si>
  <si>
    <t>(79.4–122.9)</t>
  </si>
  <si>
    <t>(3,010–8,028)</t>
  </si>
  <si>
    <t>(0.8–2.3)</t>
  </si>
  <si>
    <t>(287,907–442,107)</t>
  </si>
  <si>
    <t>(81.0–124.4)</t>
  </si>
  <si>
    <t>Other neglected tropical diseases</t>
  </si>
  <si>
    <t>Other NTD</t>
  </si>
  <si>
    <t>Oth NTD</t>
  </si>
  <si>
    <t>(1,445–3,245)</t>
  </si>
  <si>
    <t>(76,565–147,106)</t>
  </si>
  <si>
    <t>(21.5–41.4)</t>
  </si>
  <si>
    <t>(224,782–485,115)</t>
  </si>
  <si>
    <t>(63.2–136.5)</t>
  </si>
  <si>
    <t>(325,136–601,468)</t>
  </si>
  <si>
    <t>(91.5–169.2)</t>
  </si>
  <si>
    <t>Pneumococcal pneumonia</t>
  </si>
  <si>
    <t>LRI-Pneum</t>
  </si>
  <si>
    <t>(69,494–93,395)</t>
  </si>
  <si>
    <t>(2.3–3.1)</t>
  </si>
  <si>
    <t>(19.6–26.3)</t>
  </si>
  <si>
    <t>(2,955,974–4,648,839)</t>
  </si>
  <si>
    <t>(1.8–2.8)</t>
  </si>
  <si>
    <t>(831.7–1,308.1)</t>
  </si>
  <si>
    <t>(14,824–36,520)</t>
  </si>
  <si>
    <t>(4.2–10.3)</t>
  </si>
  <si>
    <t>(2,975,102–4,671,333)</t>
  </si>
  <si>
    <t>(1.4–2.3)</t>
  </si>
  <si>
    <t>(837.1–1,314.4)</t>
  </si>
  <si>
    <t>Eating disorders</t>
  </si>
  <si>
    <t>Eat Disorder</t>
  </si>
  <si>
    <t>(144–394)</t>
  </si>
  <si>
    <t>(6,753–18,040)</t>
  </si>
  <si>
    <t>(1.9–5.1)</t>
  </si>
  <si>
    <t>(12,005–33,222)</t>
  </si>
  <si>
    <t>(3.4–9.3)</t>
  </si>
  <si>
    <t>(22,449–45,941)</t>
  </si>
  <si>
    <t>(6.3–12.9)</t>
  </si>
  <si>
    <t>Pedal cycle vehicle</t>
  </si>
  <si>
    <t>Bicycle road injury</t>
  </si>
  <si>
    <t>Bicycle</t>
  </si>
  <si>
    <t>(4,274–17,465)</t>
  </si>
  <si>
    <t>(0.1–0.6)</t>
  </si>
  <si>
    <t>(1.2–4.9)</t>
  </si>
  <si>
    <t>(233,262–743,491)</t>
  </si>
  <si>
    <t>(65.6–209.2)</t>
  </si>
  <si>
    <t>(31,308–65,296)</t>
  </si>
  <si>
    <t>(8.8–18.4)</t>
  </si>
  <si>
    <t>(276,722–792,991)</t>
  </si>
  <si>
    <t>(77.9–223.1)</t>
  </si>
  <si>
    <t>Acute glomerulonephritis</t>
  </si>
  <si>
    <t>Glomerulonephritis</t>
  </si>
  <si>
    <t>Glom</t>
  </si>
  <si>
    <t>(3,520–17,029)</t>
  </si>
  <si>
    <t>(1.0–4.8)</t>
  </si>
  <si>
    <t>(182,113–848,317)</t>
  </si>
  <si>
    <t>(51.2–238.7)</t>
  </si>
  <si>
    <t>(33–262)</t>
  </si>
  <si>
    <t>(182,206–848,385)</t>
  </si>
  <si>
    <t>(51.3–238.7)</t>
  </si>
  <si>
    <t>Other nutritional deficiencies</t>
  </si>
  <si>
    <t>Oth Nutr</t>
  </si>
  <si>
    <t>(113–185)</t>
  </si>
  <si>
    <t>(5,196–8,448)</t>
  </si>
  <si>
    <t>(1.5–2.4)</t>
  </si>
  <si>
    <t>(237–399)</t>
  </si>
  <si>
    <t>(5,432–8,846)</t>
  </si>
  <si>
    <t>Non-infective inflammatory bowel disease</t>
  </si>
  <si>
    <t>Inflammatory bowel disease</t>
  </si>
  <si>
    <t>IBD</t>
  </si>
  <si>
    <t>(1,189–2,381)</t>
  </si>
  <si>
    <t>(42,153–113,077)</t>
  </si>
  <si>
    <t>(11.9–31.8)</t>
  </si>
  <si>
    <t>(56,782–120,604)</t>
  </si>
  <si>
    <t>(16.0–33.9)</t>
  </si>
  <si>
    <t>(117,900–215,552)</t>
  </si>
  <si>
    <t>(33.2–60.7)</t>
  </si>
  <si>
    <t>Self-harm</t>
  </si>
  <si>
    <t>(20,034–34,239)</t>
  </si>
  <si>
    <t>(5.6–9.6)</t>
  </si>
  <si>
    <t>(917,759–1,582,498)</t>
  </si>
  <si>
    <t>(258.2–445.3)</t>
  </si>
  <si>
    <t>(10,402–21,450)</t>
  </si>
  <si>
    <t>(2.9–6.0)</t>
  </si>
  <si>
    <t>(934,142–1,597,925)</t>
  </si>
  <si>
    <t>(262.8–449.6)</t>
  </si>
  <si>
    <t>Acute hepatitis A</t>
  </si>
  <si>
    <t>Hep A</t>
  </si>
  <si>
    <t>(2,730–12,336)</t>
  </si>
  <si>
    <t>(0.8–3.5)</t>
  </si>
  <si>
    <t>(133,933–476,379)</t>
  </si>
  <si>
    <t>(37.7–134.0)</t>
  </si>
  <si>
    <t>(7,398–27,073)</t>
  </si>
  <si>
    <t>(2.1–7.6)</t>
  </si>
  <si>
    <t>(150,786–491,014)</t>
  </si>
  <si>
    <t>(42.4–138.2)</t>
  </si>
  <si>
    <t>Other lower respiratory infections</t>
  </si>
  <si>
    <t>Other lower respiratory</t>
  </si>
  <si>
    <t>Oth LRI</t>
  </si>
  <si>
    <t>(69,786–100,682)</t>
  </si>
  <si>
    <t>(2.3–3.3)</t>
  </si>
  <si>
    <t>(19.6–28.3)</t>
  </si>
  <si>
    <t>(2,740,011–4,861,856)</t>
  </si>
  <si>
    <t>(1.7–3.0)</t>
  </si>
  <si>
    <t>(771.0–1,368.0)</t>
  </si>
  <si>
    <t>(48,198–111,759)</t>
  </si>
  <si>
    <t>(13.6–31.4)</t>
  </si>
  <si>
    <t>(2,811,983–4,940,977)</t>
  </si>
  <si>
    <t>(1.4–2.4)</t>
  </si>
  <si>
    <t>(791.2–1,390.3)</t>
  </si>
  <si>
    <t>Uterine fibroids</t>
  </si>
  <si>
    <t>Fibroids</t>
  </si>
  <si>
    <t>(17–80)</t>
  </si>
  <si>
    <t>(639–3,593)</t>
  </si>
  <si>
    <t>(0.2–1.0)</t>
  </si>
  <si>
    <t>(92,869–202,893)</t>
  </si>
  <si>
    <t>(26.1–57.1)</t>
  </si>
  <si>
    <t>(94,867–204,459)</t>
  </si>
  <si>
    <t>(26.7–57.5)</t>
  </si>
  <si>
    <t>Cysticercosis</t>
  </si>
  <si>
    <t>Cysticer</t>
  </si>
  <si>
    <t>(7–743)</t>
  </si>
  <si>
    <t>(310–32,529)</t>
  </si>
  <si>
    <t>(0.1–9.2)</t>
  </si>
  <si>
    <t>(60,529–116,641)</t>
  </si>
  <si>
    <t>(17.0–32.8)</t>
  </si>
  <si>
    <t>(63,844–131,174)</t>
  </si>
  <si>
    <t>(18.0–36.9)</t>
  </si>
  <si>
    <t>Tuberculosis</t>
  </si>
  <si>
    <t>TB</t>
  </si>
  <si>
    <t>(110,856–150,740)</t>
  </si>
  <si>
    <t>(3.7–4.9)</t>
  </si>
  <si>
    <t>(31.2–42.4)</t>
  </si>
  <si>
    <t>(4,684,984–6,388,122)</t>
  </si>
  <si>
    <t>(2.9–3.9)</t>
  </si>
  <si>
    <t>(1,318.2–1,797.5)</t>
  </si>
  <si>
    <t>(281,631–631,735)</t>
  </si>
  <si>
    <t>(0.7–1.5)</t>
  </si>
  <si>
    <t>(79.2–177.8)</t>
  </si>
  <si>
    <t>(5,083,269–6,812,334)</t>
  </si>
  <si>
    <t>(2.5–3.4)</t>
  </si>
  <si>
    <t>(1,430.3–1,916.8)</t>
  </si>
  <si>
    <t>Amoebiasis</t>
  </si>
  <si>
    <t>(5,200–9,378)</t>
  </si>
  <si>
    <t>(1.5–2.6)</t>
  </si>
  <si>
    <t>(216,533–410,432)</t>
  </si>
  <si>
    <t>(60.9–115.5)</t>
  </si>
  <si>
    <t>(9,671–27,161)</t>
  </si>
  <si>
    <t>(2.7–7.6)</t>
  </si>
  <si>
    <t>(233,026–427,069)</t>
  </si>
  <si>
    <t>(65.6–120.2)</t>
  </si>
  <si>
    <t>Other liver cancer</t>
  </si>
  <si>
    <t>Liver cancer other</t>
  </si>
  <si>
    <t>Liver-Other</t>
  </si>
  <si>
    <t>(1,028–1,742)</t>
  </si>
  <si>
    <t>(41,891–76,998)</t>
  </si>
  <si>
    <t>(11.8–21.7)</t>
  </si>
  <si>
    <t>(85–350)</t>
  </si>
  <si>
    <t>(42,025–77,256)</t>
  </si>
  <si>
    <t>Falls</t>
  </si>
  <si>
    <t>Fall</t>
  </si>
  <si>
    <t>(14,886–25,206)</t>
  </si>
  <si>
    <t>(4.2–7.1)</t>
  </si>
  <si>
    <t>(662,539–990,740)</t>
  </si>
  <si>
    <t>(186.4–278.8)</t>
  </si>
  <si>
    <t>(283,927–577,361)</t>
  </si>
  <si>
    <t>(79.9–162.5)</t>
  </si>
  <si>
    <t>(1,032,624–1,459,099)</t>
  </si>
  <si>
    <t>(290.6–410.6)</t>
  </si>
  <si>
    <t>Cellulitis</t>
  </si>
  <si>
    <t>(2,813–5,464)</t>
  </si>
  <si>
    <t>(130,411–219,170)</t>
  </si>
  <si>
    <t>(36.7–61.7)</t>
  </si>
  <si>
    <t>(15,785–121,823)</t>
  </si>
  <si>
    <t>(4.4–34.3)</t>
  </si>
  <si>
    <t>(165,950–315,171)</t>
  </si>
  <si>
    <t>(46.7–88.7)</t>
  </si>
  <si>
    <t>Other skin and subcutaneous diseases</t>
  </si>
  <si>
    <t>Other skin diseases</t>
  </si>
  <si>
    <t>Oth Skin D</t>
  </si>
  <si>
    <t>(12–21)</t>
  </si>
  <si>
    <t>(618–1,025)</t>
  </si>
  <si>
    <t>(109,432–430,443)</t>
  </si>
  <si>
    <t>(30.8–121.1)</t>
  </si>
  <si>
    <t>(110,037–449,425)</t>
  </si>
  <si>
    <t>(31.0–126.5)</t>
  </si>
  <si>
    <t>Kidney and other urinary organ cancers</t>
  </si>
  <si>
    <t>Kidney cancers</t>
  </si>
  <si>
    <t>Kidney</t>
  </si>
  <si>
    <t>(817–1,619)</t>
  </si>
  <si>
    <t>(29,581–68,827)</t>
  </si>
  <si>
    <t>(8.3–19.4)</t>
  </si>
  <si>
    <t>(191–603)</t>
  </si>
  <si>
    <t>(29,938–69,187)</t>
  </si>
  <si>
    <t>(8.4–19.5)</t>
  </si>
  <si>
    <t>Acute hepatitis B</t>
  </si>
  <si>
    <t>Hep B</t>
  </si>
  <si>
    <t>(3,325–8,809)</t>
  </si>
  <si>
    <t>(123,675–337,416)</t>
  </si>
  <si>
    <t>(34.8–94.9)</t>
  </si>
  <si>
    <t>(2,984–58,196)</t>
  </si>
  <si>
    <t>(0.8–16.4)</t>
  </si>
  <si>
    <t>(144,133–364,681)</t>
  </si>
  <si>
    <t>(40.6–102.6)</t>
  </si>
  <si>
    <t>Other musculoskeletal disorders</t>
  </si>
  <si>
    <t>Other musculoskeletal</t>
  </si>
  <si>
    <t>Oth Musculo</t>
  </si>
  <si>
    <t>(3,164–9,880)</t>
  </si>
  <si>
    <t>(0.9–2.8)</t>
  </si>
  <si>
    <t>(121,853–339,194)</t>
  </si>
  <si>
    <t>(34.3–95.4)</t>
  </si>
  <si>
    <t>(777,903–1,200,601)</t>
  </si>
  <si>
    <t>(218.9–337.8)</t>
  </si>
  <si>
    <t>(982,261–1,447,341)</t>
  </si>
  <si>
    <t>(276.4–407.2)</t>
  </si>
  <si>
    <t>Multiple sclerosis</t>
  </si>
  <si>
    <t>MS</t>
  </si>
  <si>
    <t>(204–705)</t>
  </si>
  <si>
    <t>(7,433–28,712)</t>
  </si>
  <si>
    <t>(2.1–8.1)</t>
  </si>
  <si>
    <t>(7,886–16,475)</t>
  </si>
  <si>
    <t>(2.2–4.6)</t>
  </si>
  <si>
    <t>(18,338–41,106)</t>
  </si>
  <si>
    <t>(5.2–11.6)</t>
  </si>
  <si>
    <t>Brain and nervous system cancers</t>
  </si>
  <si>
    <t>Brain cancer</t>
  </si>
  <si>
    <t>Brain</t>
  </si>
  <si>
    <t>(553–1,499)</t>
  </si>
  <si>
    <t>(22,853–66,693)</t>
  </si>
  <si>
    <t>(6.4–18.8)</t>
  </si>
  <si>
    <t>(252–994)</t>
  </si>
  <si>
    <t>(23,218–67,289)</t>
  </si>
  <si>
    <t>(6.5–18.9)</t>
  </si>
  <si>
    <t>Schizophrenia</t>
  </si>
  <si>
    <t>Schizo</t>
  </si>
  <si>
    <t>(441–1,463)</t>
  </si>
  <si>
    <t>(15,871–57,859)</t>
  </si>
  <si>
    <t>(4.5–16.3)</t>
  </si>
  <si>
    <t>(267,027–622,075)</t>
  </si>
  <si>
    <t>(0.6–1.6)</t>
  </si>
  <si>
    <t>(75.1–175.0)</t>
  </si>
  <si>
    <t>(298,982–661,204)</t>
  </si>
  <si>
    <t>(84.1–186.0)</t>
  </si>
  <si>
    <t>Other mental and behavioral disorders</t>
  </si>
  <si>
    <t>Other mental &amp; behavioral</t>
  </si>
  <si>
    <t>Oth Mental</t>
  </si>
  <si>
    <t>(251–748)</t>
  </si>
  <si>
    <t>(10,318–28,187)</t>
  </si>
  <si>
    <t>(2.9–7.9)</t>
  </si>
  <si>
    <t>(31,165–84,573)</t>
  </si>
  <si>
    <t>(8.8–23.8)</t>
  </si>
  <si>
    <t>(46,542–103,303)</t>
  </si>
  <si>
    <t>(13.1–29.1)</t>
  </si>
  <si>
    <t>Echinococcosis</t>
  </si>
  <si>
    <t>Echino</t>
  </si>
  <si>
    <t>(3–444)</t>
  </si>
  <si>
    <t>(93–16,241)</t>
  </si>
  <si>
    <t>(0.0–4.6)</t>
  </si>
  <si>
    <t>(3,514–16,901)</t>
  </si>
  <si>
    <t>(5,011–26,149)</t>
  </si>
  <si>
    <t>(1.4–7.4)</t>
  </si>
  <si>
    <t>Testicular cancer</t>
  </si>
  <si>
    <t>Testis</t>
  </si>
  <si>
    <t>(54–212)</t>
  </si>
  <si>
    <t>(2,204–6,882)</t>
  </si>
  <si>
    <t>(0.6–1.9)</t>
  </si>
  <si>
    <t>(24–166)</t>
  </si>
  <si>
    <t>(2,279–6,994)</t>
  </si>
  <si>
    <t>(0.6–2.0)</t>
  </si>
  <si>
    <t>Chronic kidney disease unspecified</t>
  </si>
  <si>
    <t>Other CKD</t>
  </si>
  <si>
    <t>Oth CKD</t>
  </si>
  <si>
    <t>(8,336–12,281)</t>
  </si>
  <si>
    <t>(2.3–3.5)</t>
  </si>
  <si>
    <t>(313,248–441,611)</t>
  </si>
  <si>
    <t>(88.1–124.3)</t>
  </si>
  <si>
    <t>(29,282–57,178)</t>
  </si>
  <si>
    <t>(8.2–16.1)</t>
  </si>
  <si>
    <t>(355,300–478,659)</t>
  </si>
  <si>
    <t>(100.0–134.7)</t>
  </si>
  <si>
    <t>chronic kidney disease</t>
  </si>
  <si>
    <t>Tubulointerstitial nephritis, pyelonephritis, and urinary tract infections</t>
  </si>
  <si>
    <t>Pyelonephritis &amp; UTI</t>
  </si>
  <si>
    <t>Nephritis</t>
  </si>
  <si>
    <t>(1,803–3,211)</t>
  </si>
  <si>
    <t>(55,616–115,439)</t>
  </si>
  <si>
    <t>(15.6–32.5)</t>
  </si>
  <si>
    <t>(5,685–19,187)</t>
  </si>
  <si>
    <t>(1.6–5.4)</t>
  </si>
  <si>
    <t>(65,327–128,470)</t>
  </si>
  <si>
    <t>(18.4–36.1)</t>
  </si>
  <si>
    <t>Nasopharynx cancer</t>
  </si>
  <si>
    <t>Naso</t>
  </si>
  <si>
    <t>(272–656)</t>
  </si>
  <si>
    <t>(9,538–23,820)</t>
  </si>
  <si>
    <t>(2.7–6.7)</t>
  </si>
  <si>
    <t>(69–324)</t>
  </si>
  <si>
    <t>(9,686–24,001)</t>
  </si>
  <si>
    <t>(2.7–6.8)</t>
  </si>
  <si>
    <t>Appendicitis</t>
  </si>
  <si>
    <t>(610–1,492)</t>
  </si>
  <si>
    <t>(22,927–53,339)</t>
  </si>
  <si>
    <t>(6.5–15.0)</t>
  </si>
  <si>
    <t>(7,010–17,374)</t>
  </si>
  <si>
    <t>(2.0–4.9)</t>
  </si>
  <si>
    <t>(33,415–65,257)</t>
  </si>
  <si>
    <t>(9.4–18.4)</t>
  </si>
  <si>
    <t>Schistosomiasis</t>
  </si>
  <si>
    <t>Schisto</t>
  </si>
  <si>
    <t>(0–202)</t>
  </si>
  <si>
    <t>(0–6,915)</t>
  </si>
  <si>
    <t>(0.0–1.9)</t>
  </si>
  <si>
    <t>(646,087–2,328,134)</t>
  </si>
  <si>
    <t>(1.7–5.3)</t>
  </si>
  <si>
    <t>(181.8–655.1)</t>
  </si>
  <si>
    <t>(648,229–2,330,430)</t>
  </si>
  <si>
    <t>(182.4–655.7)</t>
  </si>
  <si>
    <t>Interstitial lung disease and pulmonary sarcoidosis</t>
  </si>
  <si>
    <t>Interstitial lung diseases</t>
  </si>
  <si>
    <t>Int Lung</t>
  </si>
  <si>
    <t>(1,244–2,845)</t>
  </si>
  <si>
    <t>(44,092–93,413)</t>
  </si>
  <si>
    <t>(12.4–26.3)</t>
  </si>
  <si>
    <t>(3,552–8,651)</t>
  </si>
  <si>
    <t>(1.0–2.4)</t>
  </si>
  <si>
    <t>(49,248–98,970)</t>
  </si>
  <si>
    <t>(13.9–27.8)</t>
  </si>
  <si>
    <t>Rheumatic heart disease</t>
  </si>
  <si>
    <t>Rheum HD</t>
  </si>
  <si>
    <t>(9,844–19,057)</t>
  </si>
  <si>
    <t>(2.8–5.4)</t>
  </si>
  <si>
    <t>(334,052–609,763)</t>
  </si>
  <si>
    <t>(94.0–171.6)</t>
  </si>
  <si>
    <t>(62,319–154,805)</t>
  </si>
  <si>
    <t>(17.5–43.6)</t>
  </si>
  <si>
    <t>(422,630–703,767)</t>
  </si>
  <si>
    <t>(118.9–198.0)</t>
  </si>
  <si>
    <t>Pancreatitis</t>
  </si>
  <si>
    <t>(937–1,733)</t>
  </si>
  <si>
    <t>(33,311–60,089)</t>
  </si>
  <si>
    <t>(9.4–16.9)</t>
  </si>
  <si>
    <t>(1,509–4,220)</t>
  </si>
  <si>
    <t>(35,735–62,375)</t>
  </si>
  <si>
    <t>(10.1–17.6)</t>
  </si>
  <si>
    <t>Cirrhosis of the liver secondary to alcohol use</t>
  </si>
  <si>
    <t>Cirrhosis alcohol</t>
  </si>
  <si>
    <t>Cirrhosis-Alcohol</t>
  </si>
  <si>
    <t>(6,989–11,643)</t>
  </si>
  <si>
    <t>(2.0–3.3)</t>
  </si>
  <si>
    <t>(226,930–392,330)</t>
  </si>
  <si>
    <t>(63.9–110.4)</t>
  </si>
  <si>
    <t>(2,934–7,957)</t>
  </si>
  <si>
    <t>(0.8–2.2)</t>
  </si>
  <si>
    <t>(232,066–396,346)</t>
  </si>
  <si>
    <t>(65.3–111.5)</t>
  </si>
  <si>
    <t>Other neoplasms</t>
  </si>
  <si>
    <t>Other cancers</t>
  </si>
  <si>
    <t>Oth Neoplasm</t>
  </si>
  <si>
    <t>(19,478–35,320)</t>
  </si>
  <si>
    <t>(0.6–1.2)</t>
  </si>
  <si>
    <t>(5.5–9.9)</t>
  </si>
  <si>
    <t>(668,164–1,171,190)</t>
  </si>
  <si>
    <t>(188.0–329.5)</t>
  </si>
  <si>
    <t>(3,883–9,200)</t>
  </si>
  <si>
    <t>(1.1–2.6)</t>
  </si>
  <si>
    <t>(674,235–1,177,827)</t>
  </si>
  <si>
    <t>(189.7–331.4)</t>
  </si>
  <si>
    <t>Alcohol use disorders</t>
  </si>
  <si>
    <t>Alcohol</t>
  </si>
  <si>
    <t>(257–706)</t>
  </si>
  <si>
    <t>(8,935–24,428)</t>
  </si>
  <si>
    <t>(2.5–6.9)</t>
  </si>
  <si>
    <t>(204,219–456,292)</t>
  </si>
  <si>
    <t>(57.5–128.4)</t>
  </si>
  <si>
    <t>(221,023–473,662)</t>
  </si>
  <si>
    <t>(62.2–133.3)</t>
  </si>
  <si>
    <t>Cancer of other part of pharynx and oropharynx</t>
  </si>
  <si>
    <t>Other pharynx cancer</t>
  </si>
  <si>
    <t>Oth Pharynx</t>
  </si>
  <si>
    <t>(173–467)</t>
  </si>
  <si>
    <t>(4,960–16,164)</t>
  </si>
  <si>
    <t>(1.4–4.5)</t>
  </si>
  <si>
    <t>(49–232)</t>
  </si>
  <si>
    <t>(5,049–16,310)</t>
  </si>
  <si>
    <t>(1.4–4.6)</t>
  </si>
  <si>
    <t>Acute hepatitis C</t>
  </si>
  <si>
    <t>Hep C</t>
  </si>
  <si>
    <t>(443–1,349)</t>
  </si>
  <si>
    <t>(12,669–43,463)</t>
  </si>
  <si>
    <t>(3.6–12.2)</t>
  </si>
  <si>
    <t>(284–3,358)</t>
  </si>
  <si>
    <t>(14,194–45,333)</t>
  </si>
  <si>
    <t>(4.0–12.8)</t>
  </si>
  <si>
    <t>Urolithiasis</t>
  </si>
  <si>
    <t>Urolith</t>
  </si>
  <si>
    <t>(187–1,343)</t>
  </si>
  <si>
    <t>(5,575–44,027)</t>
  </si>
  <si>
    <t>(1.6–12.4)</t>
  </si>
  <si>
    <t>(13,025–41,515)</t>
  </si>
  <si>
    <t>(3.7–11.7)</t>
  </si>
  <si>
    <t>(20,646–71,180)</t>
  </si>
  <si>
    <t>(5.8–20.0)</t>
  </si>
  <si>
    <t>Mouth cancer</t>
  </si>
  <si>
    <t>Mouth</t>
  </si>
  <si>
    <t>(2,189–3,665)</t>
  </si>
  <si>
    <t>(62,617–119,707)</t>
  </si>
  <si>
    <t>(17.6–33.7)</t>
  </si>
  <si>
    <t>(1,348–3,075)</t>
  </si>
  <si>
    <t>(64,192–121,564)</t>
  </si>
  <si>
    <t>(18.1–34.2)</t>
  </si>
  <si>
    <t>Other urinary diseases</t>
  </si>
  <si>
    <t>Oth Urin</t>
  </si>
  <si>
    <t>(4,859–10,526)</t>
  </si>
  <si>
    <t>(1.4–3.0)</t>
  </si>
  <si>
    <t>(149,074–332,729)</t>
  </si>
  <si>
    <t>(41.9–93.6)</t>
  </si>
  <si>
    <t>(10,835–28,285)</t>
  </si>
  <si>
    <t>(3.0–8.0)</t>
  </si>
  <si>
    <t>(165,007–351,639)</t>
  </si>
  <si>
    <t>(46.4–98.9)</t>
  </si>
  <si>
    <t>Gall bladder and bile duct disease</t>
  </si>
  <si>
    <t>Gall bladder diseases</t>
  </si>
  <si>
    <t>Gall+Bile</t>
  </si>
  <si>
    <t>(2,765–6,071)</t>
  </si>
  <si>
    <t>(0.8–1.7)</t>
  </si>
  <si>
    <t>(86,796–170,865)</t>
  </si>
  <si>
    <t>(24.4–48.1)</t>
  </si>
  <si>
    <t>(12,650–29,289)</t>
  </si>
  <si>
    <t>(3.6–8.2)</t>
  </si>
  <si>
    <t>(104,334–190,279)</t>
  </si>
  <si>
    <t>(29.4–53.5)</t>
  </si>
  <si>
    <t>Cervical cancer</t>
  </si>
  <si>
    <t>Cervix</t>
  </si>
  <si>
    <t>(11,486–33,339)</t>
  </si>
  <si>
    <t>(0.4–1.1)</t>
  </si>
  <si>
    <t>(3.2–9.4)</t>
  </si>
  <si>
    <t>(355,131–1,040,400)</t>
  </si>
  <si>
    <t>(99.9–292.7)</t>
  </si>
  <si>
    <t>(3,851–13,205)</t>
  </si>
  <si>
    <t>(1.1–3.7)</t>
  </si>
  <si>
    <t>(360,197–1,047,224)</t>
  </si>
  <si>
    <t>(101.4–294.7)</t>
  </si>
  <si>
    <t>Inguinal or femoral hernia</t>
  </si>
  <si>
    <t>Inguinal &amp; femoral hernia</t>
  </si>
  <si>
    <t>I+F Hernia</t>
  </si>
  <si>
    <t>(303–320)</t>
  </si>
  <si>
    <t>(9,115–9,869)</t>
  </si>
  <si>
    <t>(2.6–2.8)</t>
  </si>
  <si>
    <t>(8,194–42,652)</t>
  </si>
  <si>
    <t>(2.3–12.0)</t>
  </si>
  <si>
    <t>(17,766–52,374)</t>
  </si>
  <si>
    <t>(5.0–14.7)</t>
  </si>
  <si>
    <t>Other digestive diseases</t>
  </si>
  <si>
    <t>Oth Diges</t>
  </si>
  <si>
    <t>(18,257–29,393)</t>
  </si>
  <si>
    <t>(5.1–8.3)</t>
  </si>
  <si>
    <t>(565,185–928,856)</t>
  </si>
  <si>
    <t>(159.0–261.4)</t>
  </si>
  <si>
    <t>(49,870–95,350)</t>
  </si>
  <si>
    <t>(14.0–26.8)</t>
  </si>
  <si>
    <t>(639,530–999,022)</t>
  </si>
  <si>
    <t>(179.9–281.1)</t>
  </si>
  <si>
    <t>Breast cancer</t>
  </si>
  <si>
    <t>Breast</t>
  </si>
  <si>
    <t>(9,381–12,404)</t>
  </si>
  <si>
    <t>(2.6–3.5)</t>
  </si>
  <si>
    <t>(280,339–396,147)</t>
  </si>
  <si>
    <t>(78.9–111.5)</t>
  </si>
  <si>
    <t>(7,520–14,665)</t>
  </si>
  <si>
    <t>(2.1–4.1)</t>
  </si>
  <si>
    <t>(289,554–407,755)</t>
  </si>
  <si>
    <t>(81.5–114.7)</t>
  </si>
  <si>
    <t>Asthma</t>
  </si>
  <si>
    <t>(8,620–22,141)</t>
  </si>
  <si>
    <t>(2.4–6.2)</t>
  </si>
  <si>
    <t>(262,368–783,847)</t>
  </si>
  <si>
    <t>(73.8–220.6)</t>
  </si>
  <si>
    <t>(708,156–1,729,890)</t>
  </si>
  <si>
    <t>(1.9–3.9)</t>
  </si>
  <si>
    <t>(199.3–486.7)</t>
  </si>
  <si>
    <t>(1,074,157–2,198,229)</t>
  </si>
  <si>
    <t>(302.2–618.5)</t>
  </si>
  <si>
    <t>Paralytic ileus and intestinal obstruction without hernia</t>
  </si>
  <si>
    <t>Intestinal obstructions</t>
  </si>
  <si>
    <t>Ileus</t>
  </si>
  <si>
    <t>(6,206–13,625)</t>
  </si>
  <si>
    <t>(182,041–399,167)</t>
  </si>
  <si>
    <t>(51.2–112.3)</t>
  </si>
  <si>
    <t>(281–2,054)</t>
  </si>
  <si>
    <t>(182,568–400,134)</t>
  </si>
  <si>
    <t>(51.4–112.6)</t>
  </si>
  <si>
    <t>Gastritis and duodenitis</t>
  </si>
  <si>
    <t>Gastrititis &amp; duodenitis</t>
  </si>
  <si>
    <t>Gastrititis</t>
  </si>
  <si>
    <t>(257–527)</t>
  </si>
  <si>
    <t>(8,038–15,544)</t>
  </si>
  <si>
    <t>(2.3–4.4)</t>
  </si>
  <si>
    <t>(26,161–89,714)</t>
  </si>
  <si>
    <t>(7.4–25.2)</t>
  </si>
  <si>
    <t>(38,301–101,797)</t>
  </si>
  <si>
    <t>(10.8–28.6)</t>
  </si>
  <si>
    <t>Other cardiovascular and circulatory diseases</t>
  </si>
  <si>
    <t>Other cardio &amp; circulatory</t>
  </si>
  <si>
    <t>Oth Circ</t>
  </si>
  <si>
    <t>(13,934–18,262)</t>
  </si>
  <si>
    <t>(0.5–0.6)</t>
  </si>
  <si>
    <t>(3.9–5.1)</t>
  </si>
  <si>
    <t>(339,003–630,204)</t>
  </si>
  <si>
    <t>(95.4–177.3)</t>
  </si>
  <si>
    <t>(127,190–376,199)</t>
  </si>
  <si>
    <t>(35.8–105.9)</t>
  </si>
  <si>
    <t>(516,042–924,010)</t>
  </si>
  <si>
    <t>(145.2–260.0)</t>
  </si>
  <si>
    <t>Ovarian cancer</t>
  </si>
  <si>
    <t>Ovary</t>
  </si>
  <si>
    <t>(1,362–3,887)</t>
  </si>
  <si>
    <t>(42,726–117,567)</t>
  </si>
  <si>
    <t>(12.0–33.1)</t>
  </si>
  <si>
    <t>(396–1,398)</t>
  </si>
  <si>
    <t>(43,610–118,801)</t>
  </si>
  <si>
    <t>(12.3–33.4)</t>
  </si>
  <si>
    <t>Peptic ulcer disease</t>
  </si>
  <si>
    <t>Peptic ulcer</t>
  </si>
  <si>
    <t>PUD</t>
  </si>
  <si>
    <t>(4,161–7,262)</t>
  </si>
  <si>
    <t>(121,871–214,069)</t>
  </si>
  <si>
    <t>(34.3–60.2)</t>
  </si>
  <si>
    <t>(6,837–23,448)</t>
  </si>
  <si>
    <t>(1.9–6.6)</t>
  </si>
  <si>
    <t>(136,366–228,768)</t>
  </si>
  <si>
    <t>(38.4–64.4)</t>
  </si>
  <si>
    <t>Vascular disorders of intestine</t>
  </si>
  <si>
    <t>Vascular intestinal disorders</t>
  </si>
  <si>
    <t>Vasc Intest</t>
  </si>
  <si>
    <t>(83–335)</t>
  </si>
  <si>
    <t>(2,430–10,411)</t>
  </si>
  <si>
    <t>(0.7–2.9)</t>
  </si>
  <si>
    <t>(120–490)</t>
  </si>
  <si>
    <t>(2,681–10,938)</t>
  </si>
  <si>
    <t>(0.8–3.1)</t>
  </si>
  <si>
    <t>Cirrhosis of the liver secondary to hepatitis B</t>
  </si>
  <si>
    <t>Cirrhosis hepatitis B</t>
  </si>
  <si>
    <t>Cirrhosis-HepB</t>
  </si>
  <si>
    <t>(12,880–18,825)</t>
  </si>
  <si>
    <t>(378,963–568,794)</t>
  </si>
  <si>
    <t>(106.6–160.0)</t>
  </si>
  <si>
    <t>(5,857–15,135)</t>
  </si>
  <si>
    <t>(1.6–4.3)</t>
  </si>
  <si>
    <t>(389,229–579,866)</t>
  </si>
  <si>
    <t>(109.5–163.2)</t>
  </si>
  <si>
    <t>Cardiomyopathy and myocarditis</t>
  </si>
  <si>
    <t>Cardiomyopathy</t>
  </si>
  <si>
    <t>CMP</t>
  </si>
  <si>
    <t>(12,361–20,501)</t>
  </si>
  <si>
    <t>(3.5–5.8)</t>
  </si>
  <si>
    <t>(394,964–582,667)</t>
  </si>
  <si>
    <t>(111.1–163.9)</t>
  </si>
  <si>
    <t>(29,228–65,598)</t>
  </si>
  <si>
    <t>(8.2–18.5)</t>
  </si>
  <si>
    <t>(438,491–625,918)</t>
  </si>
  <si>
    <t>(123.4–176.1)</t>
  </si>
  <si>
    <t>Chronic obstructive pulmonary disease</t>
  </si>
  <si>
    <t>COPD</t>
  </si>
  <si>
    <t>(21,803–30,067)</t>
  </si>
  <si>
    <t>(0.7–1.0)</t>
  </si>
  <si>
    <t>(6.1–8.5)</t>
  </si>
  <si>
    <t>(606,329–874,003)</t>
  </si>
  <si>
    <t>(0.4–0.5)</t>
  </si>
  <si>
    <t>(170.6–245.9)</t>
  </si>
  <si>
    <t>(969,573–2,132,398)</t>
  </si>
  <si>
    <t>(2.5–5.3)</t>
  </si>
  <si>
    <t>(272.8–600.0)</t>
  </si>
  <si>
    <t>(1,700,853–2,895,302)</t>
  </si>
  <si>
    <t>(478.6–814.7)</t>
  </si>
  <si>
    <t>Liver cancer secondary to alcohol use</t>
  </si>
  <si>
    <t>Liver cancer alcohol</t>
  </si>
  <si>
    <t>Liver-Alcohol</t>
  </si>
  <si>
    <t>(2,199–3,498)</t>
  </si>
  <si>
    <t>(64,452–103,347)</t>
  </si>
  <si>
    <t>(18.1–29.1)</t>
  </si>
  <si>
    <t>(274–697)</t>
  </si>
  <si>
    <t>(64,908–103,566)</t>
  </si>
  <si>
    <t>(18.3–29.1)</t>
  </si>
  <si>
    <t>Liver cancer secondary to hepatitis B</t>
  </si>
  <si>
    <t>Liver cancer hepatitis B</t>
  </si>
  <si>
    <t>Liver-HepB</t>
  </si>
  <si>
    <t>(4,020–6,358)</t>
  </si>
  <si>
    <t>(1.1–1.8)</t>
  </si>
  <si>
    <t>(116,297–185,441)</t>
  </si>
  <si>
    <t>(32.7–52.2)</t>
  </si>
  <si>
    <t>(511–1,212)</t>
  </si>
  <si>
    <t>(117,065–186,335)</t>
  </si>
  <si>
    <t>(32.9–52.4)</t>
  </si>
  <si>
    <t>Bladder cancer</t>
  </si>
  <si>
    <t>Bladder</t>
  </si>
  <si>
    <t>(1,463–2,413)</t>
  </si>
  <si>
    <t>(37,429–73,629)</t>
  </si>
  <si>
    <t>(10.5–20.7)</t>
  </si>
  <si>
    <t>(360–831)</t>
  </si>
  <si>
    <t>(37,986–74,185)</t>
  </si>
  <si>
    <t>(10.7–20.9)</t>
  </si>
  <si>
    <t>Cirrhosis of the liver secondary to hepatitis C</t>
  </si>
  <si>
    <t>Cirrhosis hepatitis C</t>
  </si>
  <si>
    <t>Cirrhosis-HepC</t>
  </si>
  <si>
    <t>(8,297–12,088)</t>
  </si>
  <si>
    <t>(233,640–352,114)</t>
  </si>
  <si>
    <t>(65.7–99.1)</t>
  </si>
  <si>
    <t>(3,470–8,919)</t>
  </si>
  <si>
    <t>(1.0–2.5)</t>
  </si>
  <si>
    <t>(240,304–356,594)</t>
  </si>
  <si>
    <t>(67.6–100.3)</t>
  </si>
  <si>
    <t>Chronic kidney disease due to hypertension</t>
  </si>
  <si>
    <t>Hypertensive CKD</t>
  </si>
  <si>
    <t>HTN CKD</t>
  </si>
  <si>
    <t>(3,515–5,465)</t>
  </si>
  <si>
    <t>(107,834–152,392)</t>
  </si>
  <si>
    <t>(30.3–42.9)</t>
  </si>
  <si>
    <t>(12,405–23,531)</t>
  </si>
  <si>
    <t>(3.5–6.6)</t>
  </si>
  <si>
    <t>(124,606–169,522)</t>
  </si>
  <si>
    <t>(35.1–47.7)</t>
  </si>
  <si>
    <t>Rheumatoid arthritis</t>
  </si>
  <si>
    <t>R Arthritis</t>
  </si>
  <si>
    <t>(4,934–14,386)</t>
  </si>
  <si>
    <t>(1.4–4.0)</t>
  </si>
  <si>
    <t>(124,001–442,820)</t>
  </si>
  <si>
    <t>(34.9–124.6)</t>
  </si>
  <si>
    <t>(67,693–141,745)</t>
  </si>
  <si>
    <t>(19.0–39.9)</t>
  </si>
  <si>
    <t>(207,982–550,918)</t>
  </si>
  <si>
    <t>(58.5–155.0)</t>
  </si>
  <si>
    <t>Colon and rectum cancers</t>
  </si>
  <si>
    <t>Colorectal cancer</t>
  </si>
  <si>
    <t>Colorectal</t>
  </si>
  <si>
    <t>(5,713–9,268)</t>
  </si>
  <si>
    <t>(1.6–2.6)</t>
  </si>
  <si>
    <t>(153,612–257,782)</t>
  </si>
  <si>
    <t>(43.2–72.5)</t>
  </si>
  <si>
    <t>(2,549–5,704)</t>
  </si>
  <si>
    <t>(157,242–261,856)</t>
  </si>
  <si>
    <t>(44.2–73.7)</t>
  </si>
  <si>
    <t>Thyroid cancer</t>
  </si>
  <si>
    <t>Thyroid</t>
  </si>
  <si>
    <t>(256–679)</t>
  </si>
  <si>
    <t>(7,226–18,808)</t>
  </si>
  <si>
    <t>(2.0–5.3)</t>
  </si>
  <si>
    <t>(156–547)</t>
  </si>
  <si>
    <t>(7,513–19,213)</t>
  </si>
  <si>
    <t>(2.1–5.4)</t>
  </si>
  <si>
    <t>Trachea, bronchus, and lung cancers</t>
  </si>
  <si>
    <t>Lung cancer</t>
  </si>
  <si>
    <t>Lung</t>
  </si>
  <si>
    <t>(4,809–7,806)</t>
  </si>
  <si>
    <t>(1.4–2.2)</t>
  </si>
  <si>
    <t>(129,635–213,829)</t>
  </si>
  <si>
    <t>(36.5–60.2)</t>
  </si>
  <si>
    <t>(764–1,788)</t>
  </si>
  <si>
    <t>(130,666–215,347)</t>
  </si>
  <si>
    <t>(36.8–60.6)</t>
  </si>
  <si>
    <t>Pneumoconiosis</t>
  </si>
  <si>
    <t>P-coniosis</t>
  </si>
  <si>
    <t>(1,482–16,696)</t>
  </si>
  <si>
    <t>(0.0–0.5)</t>
  </si>
  <si>
    <t>(0.4–4.7)</t>
  </si>
  <si>
    <t>(39,769–438,174)</t>
  </si>
  <si>
    <t>(11.2–123.3)</t>
  </si>
  <si>
    <t>(1,895–6,306)</t>
  </si>
  <si>
    <t>(0.5–1.8)</t>
  </si>
  <si>
    <t>(42,999–442,790)</t>
  </si>
  <si>
    <t>(12.1–124.6)</t>
  </si>
  <si>
    <t>Larynx cancer</t>
  </si>
  <si>
    <t>Larynx</t>
  </si>
  <si>
    <t>(335–1,146)</t>
  </si>
  <si>
    <t>(8,863–30,984)</t>
  </si>
  <si>
    <t>(2.5–8.7)</t>
  </si>
  <si>
    <t>(140–584)</t>
  </si>
  <si>
    <t>(9,075–31,269)</t>
  </si>
  <si>
    <t>(2.6–8.8)</t>
  </si>
  <si>
    <t>Non-melanoma skin cancer</t>
  </si>
  <si>
    <t>NMSC</t>
  </si>
  <si>
    <t>(475–1,709)</t>
  </si>
  <si>
    <t>(13,643–42,163)</t>
  </si>
  <si>
    <t>(3.8–11.9)</t>
  </si>
  <si>
    <t>(749–1,898)</t>
  </si>
  <si>
    <t>(14,837–43,384)</t>
  </si>
  <si>
    <t>(4.2–12.2)</t>
  </si>
  <si>
    <t>Gallbladder and biliary tract cancer</t>
  </si>
  <si>
    <t>Gallbladder cancer</t>
  </si>
  <si>
    <t>Gallbladder</t>
  </si>
  <si>
    <t>(163–735)</t>
  </si>
  <si>
    <t>(3,956–21,189)</t>
  </si>
  <si>
    <t>(1.1–6.0)</t>
  </si>
  <si>
    <t>(19–160)</t>
  </si>
  <si>
    <t>(4,004–21,317)</t>
  </si>
  <si>
    <t>Multiple myeloma</t>
  </si>
  <si>
    <t>Myeloma</t>
  </si>
  <si>
    <t>(318–1,067)</t>
  </si>
  <si>
    <t>(8,229–28,085)</t>
  </si>
  <si>
    <t>(2.3–7.9)</t>
  </si>
  <si>
    <t>(116–560)</t>
  </si>
  <si>
    <t>(8,518–28,425)</t>
  </si>
  <si>
    <t>(2.4–8.0)</t>
  </si>
  <si>
    <t>Malignant melanoma of skin</t>
  </si>
  <si>
    <t>Melanoma</t>
  </si>
  <si>
    <t>(143–370)</t>
  </si>
  <si>
    <t>(3,989–9,780)</t>
  </si>
  <si>
    <t>(1.1–2.8)</t>
  </si>
  <si>
    <t>(127–420)</t>
  </si>
  <si>
    <t>(4,300–10,036)</t>
  </si>
  <si>
    <t>(1.2–2.8)</t>
  </si>
  <si>
    <t>Esophageal cancer</t>
  </si>
  <si>
    <t>Esophagus</t>
  </si>
  <si>
    <t>(9,488–19,648)</t>
  </si>
  <si>
    <t>(2.7–5.5)</t>
  </si>
  <si>
    <t>(243,767–500,125)</t>
  </si>
  <si>
    <t>(68.6–140.7)</t>
  </si>
  <si>
    <t>(1,447–3,978)</t>
  </si>
  <si>
    <t>(246,022–502,891)</t>
  </si>
  <si>
    <t>(69.2–141.5)</t>
  </si>
  <si>
    <t>Stomach cancer</t>
  </si>
  <si>
    <t>Stomach</t>
  </si>
  <si>
    <t>(8,272–16,036)</t>
  </si>
  <si>
    <t>(2.3–4.5)</t>
  </si>
  <si>
    <t>(211,721–396,712)</t>
  </si>
  <si>
    <t>(59.6–111.6)</t>
  </si>
  <si>
    <t>(1,568–3,854)</t>
  </si>
  <si>
    <t>(214,449–399,766)</t>
  </si>
  <si>
    <t>(60.3–112.5)</t>
  </si>
  <si>
    <t>Chronic kidney disease due to diabetes mellitus</t>
  </si>
  <si>
    <t>Diabetic CKD</t>
  </si>
  <si>
    <t>Diab CKD</t>
  </si>
  <si>
    <t>(3,294–5,535)</t>
  </si>
  <si>
    <t>(84,829–134,445)</t>
  </si>
  <si>
    <t>(23.9–37.8)</t>
  </si>
  <si>
    <t>(11,864–22,792)</t>
  </si>
  <si>
    <t>(3.3–6.4)</t>
  </si>
  <si>
    <t>(100,923–151,866)</t>
  </si>
  <si>
    <t>(28.4–42.7)</t>
  </si>
  <si>
    <t>Hemorrhagic and other non-ischemic stroke</t>
  </si>
  <si>
    <t>Hemorrhagic stroke</t>
  </si>
  <si>
    <t>Hem Stroke</t>
  </si>
  <si>
    <t>(55,804–102,287)</t>
  </si>
  <si>
    <t>(1.8–3.4)</t>
  </si>
  <si>
    <t>(15.7–28.8)</t>
  </si>
  <si>
    <t>(1,348,251–2,550,769)</t>
  </si>
  <si>
    <t>(0.8–1.6)</t>
  </si>
  <si>
    <t>(379.4–717.7)</t>
  </si>
  <si>
    <t>(6,024–8,912)</t>
  </si>
  <si>
    <t>(1.7–2.5)</t>
  </si>
  <si>
    <t>(1,355,840–2,557,732)</t>
  </si>
  <si>
    <t>(381.5–719.7)</t>
  </si>
  <si>
    <t>Diabetes mellitus</t>
  </si>
  <si>
    <t>Diabetes</t>
  </si>
  <si>
    <t>(33,832–47,237)</t>
  </si>
  <si>
    <t>(1.1–1.6)</t>
  </si>
  <si>
    <t>(9.5–13.3)</t>
  </si>
  <si>
    <t>(839,975–1,144,212)</t>
  </si>
  <si>
    <t>(236.3–322.0)</t>
  </si>
  <si>
    <t>(238,538–573,798)</t>
  </si>
  <si>
    <t>(0.6–1.4)</t>
  </si>
  <si>
    <t>(67.1–161.5)</t>
  </si>
  <si>
    <t>(1,188,154–1,635,031)</t>
  </si>
  <si>
    <t>(334.3–460.1)</t>
  </si>
  <si>
    <t>Genital prolapse</t>
  </si>
  <si>
    <t>Prolapse</t>
  </si>
  <si>
    <t>(4–7)</t>
  </si>
  <si>
    <t>(86–222)</t>
  </si>
  <si>
    <t>(41,602–200,620)</t>
  </si>
  <si>
    <t>(11.7–56.4)</t>
  </si>
  <si>
    <t>(41,738–200,800)</t>
  </si>
  <si>
    <t>(11.7–56.5)</t>
  </si>
  <si>
    <t>Pancreatic cancer</t>
  </si>
  <si>
    <t>Pancreas</t>
  </si>
  <si>
    <t>(1,439–2,926)</t>
  </si>
  <si>
    <t>(34,774–71,852)</t>
  </si>
  <si>
    <t>(9.8–20.2)</t>
  </si>
  <si>
    <t>(117–381)</t>
  </si>
  <si>
    <t>(34,952–72,154)</t>
  </si>
  <si>
    <t>(9.8–20.3)</t>
  </si>
  <si>
    <t>Ischemic heart disease</t>
  </si>
  <si>
    <t>IHD</t>
  </si>
  <si>
    <t>(68,766–86,698)</t>
  </si>
  <si>
    <t>(2.2–2.9)</t>
  </si>
  <si>
    <t>(19.3–24.4)</t>
  </si>
  <si>
    <t>(1,600,930–2,000,006)</t>
  </si>
  <si>
    <t>(1.0–1.2)</t>
  </si>
  <si>
    <t>(450.5–562.8)</t>
  </si>
  <si>
    <t>(131,311–345,001)</t>
  </si>
  <si>
    <t>(36.9–97.1)</t>
  </si>
  <si>
    <t>(1,809,130–2,225,327)</t>
  </si>
  <si>
    <t>(0.9–1.1)</t>
  </si>
  <si>
    <t>(509.0–626.2)</t>
  </si>
  <si>
    <t>Uterine cancer</t>
  </si>
  <si>
    <t>Uterus</t>
  </si>
  <si>
    <t>(148–728)</t>
  </si>
  <si>
    <t>(3,687–16,900)</t>
  </si>
  <si>
    <t>(99–526)</t>
  </si>
  <si>
    <t>(4,078–17,194)</t>
  </si>
  <si>
    <t>(1.1–4.8)</t>
  </si>
  <si>
    <t>Liver cancer secondary to hepatitis C</t>
  </si>
  <si>
    <t>Liver cancer hepatitis C</t>
  </si>
  <si>
    <t>Liver-HepC</t>
  </si>
  <si>
    <t>(2,336–4,120)</t>
  </si>
  <si>
    <t>(56,329–96,455)</t>
  </si>
  <si>
    <t>(15.8–27.1)</t>
  </si>
  <si>
    <t>(300–776)</t>
  </si>
  <si>
    <t>(56,798–96,978)</t>
  </si>
  <si>
    <t>(16.0–27.3)</t>
  </si>
  <si>
    <t>Decubitus ulcer</t>
  </si>
  <si>
    <t>Decubitus</t>
  </si>
  <si>
    <t>(2,840–6,463)</t>
  </si>
  <si>
    <t>(71,497–144,623)</t>
  </si>
  <si>
    <t>(20.1–40.7)</t>
  </si>
  <si>
    <t>(10,551–35,345)</t>
  </si>
  <si>
    <t>(3.0–9.9)</t>
  </si>
  <si>
    <t>(91,885–166,696)</t>
  </si>
  <si>
    <t>(25.9–46.9)</t>
  </si>
  <si>
    <t>Aortic aneurysm</t>
  </si>
  <si>
    <t>AA</t>
  </si>
  <si>
    <t>(1,100–3,366)</t>
  </si>
  <si>
    <t>(22,455–78,378)</t>
  </si>
  <si>
    <t>(6.3–22.1)</t>
  </si>
  <si>
    <t>Alzheimer's disease and other dementias</t>
  </si>
  <si>
    <t>Alzheimer's disease</t>
  </si>
  <si>
    <t>Alzh</t>
  </si>
  <si>
    <t>(1,143–3,831)</t>
  </si>
  <si>
    <t>(38,288–76,581)</t>
  </si>
  <si>
    <t>(10.8–21.5)</t>
  </si>
  <si>
    <t>(68,957–137,421)</t>
  </si>
  <si>
    <t>(19.4–38.7)</t>
  </si>
  <si>
    <t>(118,619–198,014)</t>
  </si>
  <si>
    <t>(33.4–55.7)</t>
  </si>
  <si>
    <t>Hypertensive heart disease</t>
  </si>
  <si>
    <t>HTN Heart</t>
  </si>
  <si>
    <t>(15,579–28,654)</t>
  </si>
  <si>
    <t>(4.4–8.1)</t>
  </si>
  <si>
    <t>(347,128–635,702)</t>
  </si>
  <si>
    <t>(97.7–178.9)</t>
  </si>
  <si>
    <t>(24,195–51,599)</t>
  </si>
  <si>
    <t>(6.8–14.5)</t>
  </si>
  <si>
    <t>(383,289–669,357)</t>
  </si>
  <si>
    <t>(107.8–188.3)</t>
  </si>
  <si>
    <t>Parkinson's disease</t>
  </si>
  <si>
    <t>Parkins</t>
  </si>
  <si>
    <t>(1,815–4,169)</t>
  </si>
  <si>
    <t>(34,663–79,958)</t>
  </si>
  <si>
    <t>(9.8–22.5)</t>
  </si>
  <si>
    <t>(6,870–17,364)</t>
  </si>
  <si>
    <t>(1.9–4.9)</t>
  </si>
  <si>
    <t>(44,734–90,882)</t>
  </si>
  <si>
    <t>(12.6–25.6)</t>
  </si>
  <si>
    <t>Peripheral vascular disease</t>
  </si>
  <si>
    <t>PVD</t>
  </si>
  <si>
    <t>(124–745)</t>
  </si>
  <si>
    <t>(2,319–13,341)</t>
  </si>
  <si>
    <t>(0.7–3.8)</t>
  </si>
  <si>
    <t>(5,749–20,674)</t>
  </si>
  <si>
    <t>(1.6–5.8)</t>
  </si>
  <si>
    <t>(9,443–28,240)</t>
  </si>
  <si>
    <t>(2.7–7.9)</t>
  </si>
  <si>
    <t>Ischemic stroke</t>
  </si>
  <si>
    <t>Isch Stroke</t>
  </si>
  <si>
    <t>(44,344–67,138)</t>
  </si>
  <si>
    <t>(12.5–18.9)</t>
  </si>
  <si>
    <t>(749,247–1,171,061)</t>
  </si>
  <si>
    <t>(210.8–329.5)</t>
  </si>
  <si>
    <t>(16,391–24,038)</t>
  </si>
  <si>
    <t>(4.6–6.8)</t>
  </si>
  <si>
    <t>(768,925–1,191,548)</t>
  </si>
  <si>
    <t>(216.4–335.3)</t>
  </si>
  <si>
    <t>Prostate cancer</t>
  </si>
  <si>
    <t>Prostate</t>
  </si>
  <si>
    <t>(1,913–6,420)</t>
  </si>
  <si>
    <t>(32,482–107,292)</t>
  </si>
  <si>
    <t>(9.1–30.2)</t>
  </si>
  <si>
    <t>(1,956–7,447)</t>
  </si>
  <si>
    <t>(0.6–2.1)</t>
  </si>
  <si>
    <t>(36,892–112,996)</t>
  </si>
  <si>
    <t>(10.4–31.8)</t>
  </si>
  <si>
    <t>Atrial fibrillation and flutter</t>
  </si>
  <si>
    <t>Atrial fibrillation</t>
  </si>
  <si>
    <t>AFib</t>
  </si>
  <si>
    <t>(292–1,038)</t>
  </si>
  <si>
    <t>(5,062–17,358)</t>
  </si>
  <si>
    <t>(1.4–4.9)</t>
  </si>
  <si>
    <t>(40,536–94,032)</t>
  </si>
  <si>
    <t>(11.4–26.5)</t>
  </si>
  <si>
    <t>(48,270–102,627)</t>
  </si>
  <si>
    <t>(13.6–28.9)</t>
  </si>
  <si>
    <t>Major depressive disorder</t>
  </si>
  <si>
    <t>MDD</t>
  </si>
  <si>
    <t>(2,449,896–4,375,405)</t>
  </si>
  <si>
    <t>(5.9–11.3)</t>
  </si>
  <si>
    <t>(689.3–1,231.1)</t>
  </si>
  <si>
    <t>(1.2–2.1)</t>
  </si>
  <si>
    <t>Low back pain</t>
  </si>
  <si>
    <t>Low Back Pain</t>
  </si>
  <si>
    <t>(1,898,568–3,703,085)</t>
  </si>
  <si>
    <t>(4.9–8.8)</t>
  </si>
  <si>
    <t>(534.2–1,042.0)</t>
  </si>
  <si>
    <t>Anxiety disorders</t>
  </si>
  <si>
    <t>Anxiety</t>
  </si>
  <si>
    <t>(1,065,561–2,339,165)</t>
  </si>
  <si>
    <t>(2.8–5.6)</t>
  </si>
  <si>
    <t>(299.8–658.2)</t>
  </si>
  <si>
    <t>Neck pain</t>
  </si>
  <si>
    <t>Neck Pain</t>
  </si>
  <si>
    <t>(936,775–1,878,617)</t>
  </si>
  <si>
    <t>(2.4–4.4)</t>
  </si>
  <si>
    <t>(263.6–528.6)</t>
  </si>
  <si>
    <t>Other hearing loss</t>
  </si>
  <si>
    <t>Hearing</t>
  </si>
  <si>
    <t>(591,125–1,584,664)</t>
  </si>
  <si>
    <t>(1.6–3.7)</t>
  </si>
  <si>
    <t>(166.3–445.9)</t>
  </si>
  <si>
    <t>Eczema</t>
  </si>
  <si>
    <t>(264,069–877,946)</t>
  </si>
  <si>
    <t>(0.7–2.1)</t>
  </si>
  <si>
    <t>(74.3–247.0)</t>
  </si>
  <si>
    <t>Bipolar affective disorder</t>
  </si>
  <si>
    <t>Bipolar disorder</t>
  </si>
  <si>
    <t>Bipolar</t>
  </si>
  <si>
    <t>(331,133–768,039)</t>
  </si>
  <si>
    <t>(0.8–2.0)</t>
  </si>
  <si>
    <t>(93.2–216.1)</t>
  </si>
  <si>
    <t>Osteoarthritis</t>
  </si>
  <si>
    <t>Osteo</t>
  </si>
  <si>
    <t>(352,932–745,209)</t>
  </si>
  <si>
    <t>(99.3–209.7)</t>
  </si>
  <si>
    <t>Dysthymia</t>
  </si>
  <si>
    <t>(293,760–633,532)</t>
  </si>
  <si>
    <t>(82.7–178.3)</t>
  </si>
  <si>
    <t>Conduct disorder</t>
  </si>
  <si>
    <t>Conduct</t>
  </si>
  <si>
    <t>(234,898–666,318)</t>
  </si>
  <si>
    <t>(66.1–187.5)</t>
  </si>
  <si>
    <t>Migraine</t>
  </si>
  <si>
    <t>(262,168–584,943)</t>
  </si>
  <si>
    <t>(73.8–164.6)</t>
  </si>
  <si>
    <t>Lymphatic filariasis</t>
  </si>
  <si>
    <t>LF</t>
  </si>
  <si>
    <t>(200,482–474,575)</t>
  </si>
  <si>
    <t>(56.4–133.5)</t>
  </si>
  <si>
    <t>Periodontal disease</t>
  </si>
  <si>
    <t>Periodontal</t>
  </si>
  <si>
    <t>(107,637–634,402)</t>
  </si>
  <si>
    <t>(0.3–1.5)</t>
  </si>
  <si>
    <t>(30.3–178.5)</t>
  </si>
  <si>
    <t>Other vision loss</t>
  </si>
  <si>
    <t>Oth Vision</t>
  </si>
  <si>
    <t>(160,470–489,291)</t>
  </si>
  <si>
    <t>(45.2–137.7)</t>
  </si>
  <si>
    <t>Refraction and accommodation disorders</t>
  </si>
  <si>
    <t>Refraction disorders</t>
  </si>
  <si>
    <t>Refraction</t>
  </si>
  <si>
    <t>(211,589–378,390)</t>
  </si>
  <si>
    <t>(59.5–106.5)</t>
  </si>
  <si>
    <t>Dental caries</t>
  </si>
  <si>
    <t>D Caries</t>
  </si>
  <si>
    <t>(99,346–458,790)</t>
  </si>
  <si>
    <t>(28.0–129.1)</t>
  </si>
  <si>
    <t>Hookworm disease</t>
  </si>
  <si>
    <t>Hookworm</t>
  </si>
  <si>
    <t>(122,004–369,416)</t>
  </si>
  <si>
    <t>(34.3–103.9)</t>
  </si>
  <si>
    <t>Autism</t>
  </si>
  <si>
    <t>(137,425–284,884)</t>
  </si>
  <si>
    <t>(38.7–80.2)</t>
  </si>
  <si>
    <t>Viral skin diseases</t>
  </si>
  <si>
    <t>Skin Viral</t>
  </si>
  <si>
    <t>(83,076–353,957)</t>
  </si>
  <si>
    <t>(23.4–99.6)</t>
  </si>
  <si>
    <t>Scabies</t>
  </si>
  <si>
    <t>(94,134–330,068)</t>
  </si>
  <si>
    <t>(26.5–92.9)</t>
  </si>
  <si>
    <t>Asperger's syndrome</t>
  </si>
  <si>
    <t>Asperger's</t>
  </si>
  <si>
    <t>Asperger</t>
  </si>
  <si>
    <t>(122,920–262,435)</t>
  </si>
  <si>
    <t>(34.6–73.8)</t>
  </si>
  <si>
    <t>Acne vulgaris</t>
  </si>
  <si>
    <t>Acne</t>
  </si>
  <si>
    <t>(84,335–335,064)</t>
  </si>
  <si>
    <t>(23.7–94.3)</t>
  </si>
  <si>
    <t>Fungal skin diseases</t>
  </si>
  <si>
    <t>Skin Fungal</t>
  </si>
  <si>
    <t>(52,871–377,451)</t>
  </si>
  <si>
    <t>(14.9–106.2)</t>
  </si>
  <si>
    <t>Cataracts</t>
  </si>
  <si>
    <t>Cataract</t>
  </si>
  <si>
    <t>(117,920–201,863)</t>
  </si>
  <si>
    <t>(33.2–56.8)</t>
  </si>
  <si>
    <t>Edentulism</t>
  </si>
  <si>
    <t>Edent</t>
  </si>
  <si>
    <t>(71,863–207,053)</t>
  </si>
  <si>
    <t>(20.2–58.3)</t>
  </si>
  <si>
    <t>Polycystic ovarian syndrome</t>
  </si>
  <si>
    <t>Polycystic ovary</t>
  </si>
  <si>
    <t>PCO</t>
  </si>
  <si>
    <t>(59,966–236,830)</t>
  </si>
  <si>
    <t>(16.9–66.6)</t>
  </si>
  <si>
    <t>Urticaria</t>
  </si>
  <si>
    <t>(48,569–217,956)</t>
  </si>
  <si>
    <t>(13.7–61.3)</t>
  </si>
  <si>
    <t>Onchocerciasis</t>
  </si>
  <si>
    <t>Oncho</t>
  </si>
  <si>
    <t>(89,867–156,648)</t>
  </si>
  <si>
    <t>(25.3–44.1)</t>
  </si>
  <si>
    <t>Benign prostatic hyperplasia</t>
  </si>
  <si>
    <t>BPH</t>
  </si>
  <si>
    <t>(68,259–181,342)</t>
  </si>
  <si>
    <t>(19.2–51.0)</t>
  </si>
  <si>
    <t>Idiopathic intellectual disability</t>
  </si>
  <si>
    <t>Intellectual disability</t>
  </si>
  <si>
    <t>Intellect</t>
  </si>
  <si>
    <t>(54,792–165,808)</t>
  </si>
  <si>
    <t>(15.4–46.7)</t>
  </si>
  <si>
    <t>Cannabis use disorders</t>
  </si>
  <si>
    <t>Cannabis use</t>
  </si>
  <si>
    <t>Cannabis</t>
  </si>
  <si>
    <t>(58,639–137,006)</t>
  </si>
  <si>
    <t>(16.5–38.6)</t>
  </si>
  <si>
    <t>Pruritus</t>
  </si>
  <si>
    <t>(40,356–162,982)</t>
  </si>
  <si>
    <t>(11.4–45.9)</t>
  </si>
  <si>
    <t>Exposure to forces of nature</t>
  </si>
  <si>
    <t>Forces of nature</t>
  </si>
  <si>
    <t>Disaster</t>
  </si>
  <si>
    <t>(47,164–112,234)</t>
  </si>
  <si>
    <t>(13.3–31.6)</t>
  </si>
  <si>
    <t>Tension-type headache</t>
  </si>
  <si>
    <t>Headache</t>
  </si>
  <si>
    <t>(39,239–105,343)</t>
  </si>
  <si>
    <t>(11.0–29.6)</t>
  </si>
  <si>
    <t>Alopecia areata</t>
  </si>
  <si>
    <t>Alopecia</t>
  </si>
  <si>
    <t>(19,286–117,081)</t>
  </si>
  <si>
    <t>(5.4–32.9)</t>
  </si>
  <si>
    <t>Vitamin A deficiency</t>
  </si>
  <si>
    <t>Vit A</t>
  </si>
  <si>
    <t>(43,981–81,483)</t>
  </si>
  <si>
    <t>(12.4–22.9)</t>
  </si>
  <si>
    <t>Premenstrual syndrome</t>
  </si>
  <si>
    <t>PMS</t>
  </si>
  <si>
    <t>(2,616–147,459)</t>
  </si>
  <si>
    <t>(0.7–41.5)</t>
  </si>
  <si>
    <t>Glaucoma</t>
  </si>
  <si>
    <t>(37,292–69,829)</t>
  </si>
  <si>
    <t>(10.5–19.6)</t>
  </si>
  <si>
    <t>Trichuriasis</t>
  </si>
  <si>
    <t>Trichur</t>
  </si>
  <si>
    <t>(25,373–76,802)</t>
  </si>
  <si>
    <t>(7.1–21.6)</t>
  </si>
  <si>
    <t>Trachoma</t>
  </si>
  <si>
    <t>(26,355–47,830)</t>
  </si>
  <si>
    <t>(7.4–13.5)</t>
  </si>
  <si>
    <t>Attention-deficit hyperactivity disorder</t>
  </si>
  <si>
    <t>ADHD</t>
  </si>
  <si>
    <t>(18,280–52,834)</t>
  </si>
  <si>
    <t>(5.1–14.9)</t>
  </si>
  <si>
    <t>Psoriasis</t>
  </si>
  <si>
    <t>(15,782–50,218)</t>
  </si>
  <si>
    <t>(4.4–14.1)</t>
  </si>
  <si>
    <t>Macular degeneration</t>
  </si>
  <si>
    <t>Macular</t>
  </si>
  <si>
    <t>(22,828–41,417)</t>
  </si>
  <si>
    <t>(6.4–11.7)</t>
  </si>
  <si>
    <t>Endometriosis</t>
  </si>
  <si>
    <t>Endometr</t>
  </si>
  <si>
    <t>(0–1)</t>
  </si>
  <si>
    <t>(7–51)</t>
  </si>
  <si>
    <t>(8,270–45,823)</t>
  </si>
  <si>
    <t>(2.3–12.9)</t>
  </si>
  <si>
    <t>(8,293–45,852)</t>
  </si>
  <si>
    <t>Trichomoniasis</t>
  </si>
  <si>
    <t>Tricho</t>
  </si>
  <si>
    <t>(0–48,133)</t>
  </si>
  <si>
    <t>(0.0–13.5)</t>
  </si>
  <si>
    <t>Male infertility</t>
  </si>
  <si>
    <t>Infertility-Mal</t>
  </si>
  <si>
    <t>(4,281–21,268)</t>
  </si>
  <si>
    <t>(1.2–6.0)</t>
  </si>
  <si>
    <t>Female infertility</t>
  </si>
  <si>
    <t>Infertility-Fem</t>
  </si>
  <si>
    <t>(2,853–14,883)</t>
  </si>
  <si>
    <t>(0.8–4.2)</t>
  </si>
  <si>
    <t>Other sense organ diseases</t>
  </si>
  <si>
    <t>Other sense organ disorders</t>
  </si>
  <si>
    <t>Oth Sense</t>
  </si>
  <si>
    <t>(2,087–13,799)</t>
  </si>
  <si>
    <t>(0.6–3.9)</t>
  </si>
  <si>
    <t>Gout</t>
  </si>
  <si>
    <t>(757–2,214)</t>
  </si>
  <si>
    <t>Food-borne trematodiases</t>
  </si>
  <si>
    <t>FBT</t>
  </si>
  <si>
    <t>(210–651)</t>
  </si>
  <si>
    <t>Leprosy</t>
  </si>
  <si>
    <t>(108–548)</t>
  </si>
  <si>
    <t>Chagas disease</t>
  </si>
  <si>
    <t>Chagas</t>
  </si>
  <si>
    <t>Yellow fever</t>
  </si>
  <si>
    <t>Yellow F</t>
  </si>
  <si>
    <t>Global Burden of Disease 2010</t>
  </si>
  <si>
    <t>Financial risk protection indicator</t>
  </si>
  <si>
    <t>Cost of 1 year of dialysis in 2004 PPP USD</t>
  </si>
  <si>
    <t>Cost of 1 year of dialysis in multiples of GDP per capita</t>
  </si>
  <si>
    <t>Mid-point estimate for multiples of GDP per capita per QALY for prevention</t>
  </si>
  <si>
    <t>Representative loss of health caused by complications from diabetes in a given year</t>
  </si>
  <si>
    <t>One QALY gained from prevention yields how many cases of avoided complications for a year?</t>
  </si>
  <si>
    <r>
      <t xml:space="preserve">Table 4 in S. Chatterjee, A. Riewpaiboon, P. Piyauthakit, W. Riewpaiboon, K. Boupaijit, N. Panpuwong and V. Archavanuntagul, “Cost of diabetes and its complications in Thailand: a complete picture of economic burden,” </t>
    </r>
    <r>
      <rPr>
        <i/>
        <sz val="12"/>
        <color theme="1"/>
        <rFont val="Calibri"/>
        <family val="2"/>
        <scheme val="minor"/>
      </rPr>
      <t xml:space="preserve">Health and Social Care in the Community, </t>
    </r>
    <r>
      <rPr>
        <sz val="12"/>
        <color theme="1"/>
        <rFont val="Calibri"/>
        <family val="2"/>
        <scheme val="minor"/>
      </rPr>
      <t xml:space="preserve">vol. 19, no. 3, pp. 289-298, 2011. </t>
    </r>
  </si>
  <si>
    <t>Average household size 2000</t>
  </si>
  <si>
    <t>Average household size 2010</t>
  </si>
  <si>
    <t>http://popcensus.nso.go.th/upload/census-report-6-4-54-en.pdf</t>
  </si>
  <si>
    <t>Estimate for 2004</t>
  </si>
  <si>
    <t>one case of prevented complications for a year yields how many cases of catastrophic spending prevented for a year?</t>
  </si>
  <si>
    <t xml:space="preserve">peritoneal dialysis cost per QALY (in Purchasing Power Parity (PPP) USD from 2004) </t>
  </si>
  <si>
    <t>haemodialysis costs per QALY</t>
  </si>
  <si>
    <t xml:space="preserve">PD multiples of GDP per capita per QALY </t>
  </si>
  <si>
    <t>HD multiples of GDP per capita per QALY</t>
  </si>
  <si>
    <t>Ratio of lower bound of prevention to Perotineal dialysis</t>
  </si>
  <si>
    <t>Ratio of upper bound of prevention to Peritoneal dialysis</t>
  </si>
  <si>
    <t>Rate of people with complications</t>
  </si>
  <si>
    <t>Other estimate of chance of diabetic patients incurring catastrophic health expenditure in middle-income countries with insurance (as a check on the estimate developed in the line above.)</t>
  </si>
  <si>
    <t>http://data.worldbank.org/indicator/FP.CPI.TOTL.ZG</t>
  </si>
  <si>
    <t>global inflation rate in $ 2002</t>
  </si>
  <si>
    <t>global inflation rate in $ 2003</t>
  </si>
  <si>
    <t xml:space="preserve">global inflation rate in $ 2001  </t>
  </si>
  <si>
    <t>http://data.worldbank.org/indicator/PA.NUS.FCRF?end=2008&amp;locations=TH&amp;start=2001</t>
  </si>
  <si>
    <t>Adjustment to 2004 USD (Note: since figures in line 10 are denominated in current USD, we use the global CPI inflation rate in USD to get to 2004 USD)</t>
  </si>
  <si>
    <t>Thai inflation rate (local currency) 2007</t>
  </si>
  <si>
    <t>Thai inflation rate (local currency) 2006</t>
  </si>
  <si>
    <t xml:space="preserve">Thai inflation rate (local currency) 2005 </t>
  </si>
  <si>
    <t>Thai inflation rate (local currency) 2004</t>
  </si>
  <si>
    <t>http://data.worldbank.org/indicator/FP.CPI.TOTL.ZG?end=2014&amp;locations=TH&amp;start=2000</t>
  </si>
  <si>
    <t>http://data.worldbank.org/indicator/FP.CPI.TOTL.ZG?end=2014&amp;locations=TH&amp;start=2001</t>
  </si>
  <si>
    <t>http://data.worldbank.org/indicator/FP.CPI.TOTL.ZG?end=2014&amp;locations=TH&amp;start=2002</t>
  </si>
  <si>
    <t>http://data.worldbank.org/indicator/FP.CPI.TOTL.ZG?end=2014&amp;locations=TH&amp;start=2003</t>
  </si>
  <si>
    <t>In 2008 thai currency</t>
  </si>
  <si>
    <t>transfer factor for 2008 thai prices to 2004 thai prices</t>
  </si>
  <si>
    <t>exchange rate in 2004</t>
  </si>
  <si>
    <t>in 2004 Thai currency</t>
  </si>
  <si>
    <t>In 2004 current USD</t>
  </si>
  <si>
    <r>
      <t xml:space="preserve">Table 4 in S. Chatterjee, A. Riewpaiboon, P. Piyauthakit, W. Riewpaiboon, K. Boupaijit, N. Panpuwong and V. Archavanuntagul, “Cost of diabetes and its complications in Thailand: a complete picture of economic burden,” </t>
    </r>
    <r>
      <rPr>
        <i/>
        <sz val="12"/>
        <color theme="1"/>
        <rFont val="Calibri"/>
        <family val="2"/>
        <scheme val="minor"/>
      </rPr>
      <t xml:space="preserve">Health and Social Care in the Community, </t>
    </r>
    <r>
      <rPr>
        <sz val="12"/>
        <color theme="1"/>
        <rFont val="Calibri"/>
        <family val="2"/>
        <scheme val="minor"/>
      </rPr>
      <t xml:space="preserve">vol. 19, no. 3, pp. 289-298, 2011.  </t>
    </r>
  </si>
  <si>
    <t xml:space="preserve">Smith-Spangler et al. 2012  http://care.diabetesjournals.org/content/35/2/319 </t>
  </si>
  <si>
    <t>Content of the package of measures is level 2 &amp; 3 interventions listed in DCP2 (except for screening for undiagnosed diabetes or interventions aimed at preventing diabetes) table 30.3</t>
  </si>
  <si>
    <t>Share of QALYs gained from prevention that stem from avoided years living with complications</t>
  </si>
  <si>
    <t>Estimate based on Wattana et al 2007 "Effects of a diabetes self-management program on glycemic control, coronary heart disease risk, and quality of life among Thai patients with type 2 diabetes." Nursing and Health Sciences (2007), 9, 135–141. Mean QoL in all subjects at Baseline in study was 0.61 in Table 2. 68% of all subjects had co-morbidities (the key co-morbidities listed clearly include things that are typically also *complications* of diabetes such as cataracts and hypertension). For this reason, we use the QoL of those with these co-morbidities in this study as a rough indicator of the QoL of those with complications from diabetes. Now, the mean reported QoL of 0.615 includes the 32% of subjects with no co-morbidities or complications from diabetes. So this QoL needs to be adjusted downwards to capture the QoL of those with co-morbidities. We assume that the 32% of subjects without co-morbidities are the top 32% in terms of QoL. So we need the average QoL for the bottom 68% of subjects. With the responses in Wattana approximated by a normal distribution, this gives us a z-score of 0.47. The SD of QoL in Table 2 is 15.2. This means that the top 32% had a QoL of at least 61.5+7.14=68.44. If we truncate the normal distribution at 68.44 (using http://www.statisticshowto.com/truncated-normal-distribution/) we get a mean for the QoL for the remaining population of 53.5%. Loss is 100%-53.5%= 46.5%</t>
  </si>
  <si>
    <t xml:space="preserve">Cost of one case of prevented complications for a year in multiples of GDP per capita </t>
  </si>
  <si>
    <r>
      <t xml:space="preserve">% of cases to whom dialysis is provided that prevent catastrophic expenditure for threshold at </t>
    </r>
    <r>
      <rPr>
        <b/>
        <sz val="12"/>
        <color theme="1"/>
        <rFont val="Calibri"/>
        <family val="2"/>
        <scheme val="minor"/>
      </rPr>
      <t>10% of household income</t>
    </r>
    <r>
      <rPr>
        <sz val="12"/>
        <color theme="1"/>
        <rFont val="Calibri"/>
        <family val="2"/>
        <scheme val="minor"/>
      </rPr>
      <t xml:space="preserve"> for catastrophic expenditure</t>
    </r>
  </si>
  <si>
    <r>
      <t xml:space="preserve">Estimate based on idea that 10% of people who are provided with dialysis would not have purchased it otherwise so would not have had catastropic expenditure but that for 95% who would otherwise purchase it, it would have been catastrophic. The 95% estimate is based on P. P. N. Prakongsai, P. Uay-Trakul, V. Tangcharoensathien and A. Mills, “The implications of benefit package design: The impact on poor Thai households of excluding renal replacement therapy,” </t>
    </r>
    <r>
      <rPr>
        <i/>
        <sz val="12"/>
        <color theme="1"/>
        <rFont val="Calibri"/>
        <family val="2"/>
        <scheme val="minor"/>
      </rPr>
      <t xml:space="preserve">Journal of International Development, </t>
    </r>
    <r>
      <rPr>
        <sz val="12"/>
        <color theme="1"/>
        <rFont val="Calibri"/>
        <family val="2"/>
        <scheme val="minor"/>
      </rPr>
      <t>vol. 21, no. 2, pp. 291-308, 2009.</t>
    </r>
  </si>
  <si>
    <r>
      <t xml:space="preserve">% of cases to whom dialysis is provided that prevent catastrophic expenditure for threshold at </t>
    </r>
    <r>
      <rPr>
        <b/>
        <sz val="12"/>
        <color theme="1"/>
        <rFont val="Calibri"/>
        <family val="2"/>
        <scheme val="minor"/>
      </rPr>
      <t>20% of household income</t>
    </r>
  </si>
  <si>
    <r>
      <t xml:space="preserve">Estimate based on idea that 10% of people who are provided with dialysis would not have purchased it otherwise so would not have had catastropic expenditure but that for 85% who would otherwise purchase it, it would have been catastrophic. 85% estimate based on P. P. N. Prakongsai, P. Uay-Trakul, V. Tangcharoensathien and A. Mills, “The implications of benefit package design: The impact on poor Thai households of excluding renal replacement therapy,” </t>
    </r>
    <r>
      <rPr>
        <i/>
        <sz val="12"/>
        <color theme="1"/>
        <rFont val="Calibri"/>
        <family val="2"/>
        <scheme val="minor"/>
      </rPr>
      <t xml:space="preserve">Journal of International Development, </t>
    </r>
    <r>
      <rPr>
        <sz val="12"/>
        <color theme="1"/>
        <rFont val="Calibri"/>
        <family val="2"/>
        <scheme val="minor"/>
      </rPr>
      <t xml:space="preserve">vol. 21, no. 2, pp. 291-308, 2009. </t>
    </r>
  </si>
  <si>
    <r>
      <t xml:space="preserve">Health expenditures (direct and indirect) for 1 year of living with complications from diabetes, for the quartile with the highest expenditures </t>
    </r>
    <r>
      <rPr>
        <b/>
        <sz val="12"/>
        <color theme="1"/>
        <rFont val="Calibri"/>
        <family val="2"/>
        <scheme val="minor"/>
      </rPr>
      <t>are at least as great as</t>
    </r>
    <r>
      <rPr>
        <sz val="12"/>
        <color theme="1"/>
        <rFont val="Calibri"/>
        <family val="2"/>
        <scheme val="minor"/>
      </rPr>
      <t xml:space="preserve"> this in 2004 current USD</t>
    </r>
  </si>
  <si>
    <r>
      <t xml:space="preserve">Health expenditures (direct and indirect) for 1 year of living with complications from diabetes, for the quartile with the highest expenditures </t>
    </r>
    <r>
      <rPr>
        <b/>
        <sz val="12"/>
        <color theme="1"/>
        <rFont val="Calibri"/>
        <family val="2"/>
        <scheme val="minor"/>
      </rPr>
      <t>are at least as great as</t>
    </r>
    <r>
      <rPr>
        <sz val="12"/>
        <color theme="1"/>
        <rFont val="Calibri"/>
        <family val="2"/>
        <scheme val="minor"/>
      </rPr>
      <t xml:space="preserve"> this in percentage of 2004 </t>
    </r>
    <r>
      <rPr>
        <sz val="12"/>
        <color rgb="FFFF0000"/>
        <rFont val="Calibri"/>
        <family val="2"/>
        <scheme val="minor"/>
      </rPr>
      <t>per capita</t>
    </r>
    <r>
      <rPr>
        <sz val="12"/>
        <color theme="1"/>
        <rFont val="Calibri"/>
        <family val="2"/>
        <scheme val="minor"/>
      </rPr>
      <t xml:space="preserve"> income</t>
    </r>
  </si>
  <si>
    <r>
      <t xml:space="preserve">Health expenditures (direct and indirect) for 1 year of living with complications from diabetes, for the quartile with the highest expenditures </t>
    </r>
    <r>
      <rPr>
        <b/>
        <sz val="12"/>
        <color theme="1"/>
        <rFont val="Calibri"/>
        <family val="2"/>
        <scheme val="minor"/>
      </rPr>
      <t>are at least as great as</t>
    </r>
    <r>
      <rPr>
        <sz val="12"/>
        <color theme="1"/>
        <rFont val="Calibri"/>
        <family val="2"/>
        <scheme val="minor"/>
      </rPr>
      <t xml:space="preserve"> this, in percentage of 2004 </t>
    </r>
    <r>
      <rPr>
        <sz val="12"/>
        <color rgb="FFFF0000"/>
        <rFont val="Calibri"/>
        <family val="2"/>
        <scheme val="minor"/>
      </rPr>
      <t>household</t>
    </r>
    <r>
      <rPr>
        <sz val="12"/>
        <color theme="1"/>
        <rFont val="Calibri"/>
        <family val="2"/>
        <scheme val="minor"/>
      </rPr>
      <t xml:space="preserve"> income</t>
    </r>
  </si>
  <si>
    <r>
      <t>Estimate of share of households with a diabetes sufferer who has complications who have catastrophic expenditures (</t>
    </r>
    <r>
      <rPr>
        <b/>
        <sz val="12"/>
        <color theme="1"/>
        <rFont val="Calibri"/>
        <family val="2"/>
        <scheme val="minor"/>
      </rPr>
      <t>&gt;10% of total household income</t>
    </r>
    <r>
      <rPr>
        <sz val="12"/>
        <color theme="1"/>
        <rFont val="Calibri"/>
        <family val="2"/>
        <scheme val="minor"/>
      </rPr>
      <t>)</t>
    </r>
  </si>
  <si>
    <r>
      <t xml:space="preserve">Implied rate of catastrophic spending among all diabetes patients in Thailand (assuming no catastrophic spending among people without complications, </t>
    </r>
    <r>
      <rPr>
        <b/>
        <sz val="12"/>
        <color theme="1"/>
        <rFont val="Calibri"/>
        <family val="2"/>
        <scheme val="minor"/>
      </rPr>
      <t>for 10% threshold of household income</t>
    </r>
    <r>
      <rPr>
        <sz val="12"/>
        <color theme="1"/>
        <rFont val="Calibri"/>
        <family val="2"/>
        <scheme val="minor"/>
      </rPr>
      <t>)</t>
    </r>
  </si>
  <si>
    <t>Estimation based on idea that a large majority of the 25% highest-expenditure households will face catastrophic expenses (on &gt;10% of household income definition) and some of the remaining will also do so, with the idea that those among the high spenders who are so rich that they do not face catastrophic expenses are roughly cancelled out by those outside of the highest quartile of expenses who nonetheless face catastrophic expenses.</t>
  </si>
  <si>
    <t>Health expenditures (direct and indirect) for 1 year of living with complications from diabetes, for the quartile with the highest expenditures are at least as great as, in 2008 current USD</t>
  </si>
  <si>
    <r>
      <t xml:space="preserve">Top quartile of expenditure for those with macrovascular and/or microvascular complications from  Table 4 in S. Chatterjee, A. Riewpaiboon, P. Piyauthakit, W. Riewpaiboon, K. Boupaijit, N. Panpuwong and V. Archavanuntagul, “Cost of diabetes and its complications in Thailand: a complete picture of economic burden,” </t>
    </r>
    <r>
      <rPr>
        <i/>
        <sz val="12"/>
        <color theme="1"/>
        <rFont val="Calibri"/>
        <family val="2"/>
        <scheme val="minor"/>
      </rPr>
      <t xml:space="preserve">Health and Social Care in the Community, </t>
    </r>
    <r>
      <rPr>
        <sz val="12"/>
        <color theme="1"/>
        <rFont val="Calibri"/>
        <family val="2"/>
        <scheme val="minor"/>
      </rPr>
      <t xml:space="preserve">vol. 19, no. 3, pp. 289-298, 2011. </t>
    </r>
  </si>
  <si>
    <t>Health expenditures (direct and indirect) for 1 year of living with micro-or macrovascular complications from diabetes, for the top quartile  with the highest expenditures among this group are at least as great as, in 2008 current USD</t>
  </si>
  <si>
    <t>Health expenditures (direct and indirect) for 1 year of living with micro-or macrovascular complications from diabetes, for the top quartile  with the highest expenditures among this group are at least as great as this in 2004 current USD</t>
  </si>
  <si>
    <r>
      <t xml:space="preserve">Health expenditures (direct and indirect) for 1 year of living with micro-or macrovascular complications from diabetes, for the top quartile  with the highest expenditures among this group are at least as great as this in percentage of 2004 </t>
    </r>
    <r>
      <rPr>
        <sz val="12"/>
        <color rgb="FFFF0000"/>
        <rFont val="Calibri"/>
        <family val="2"/>
        <scheme val="minor"/>
      </rPr>
      <t>per capita</t>
    </r>
    <r>
      <rPr>
        <sz val="12"/>
        <color theme="1"/>
        <rFont val="Calibri"/>
        <family val="2"/>
        <scheme val="minor"/>
      </rPr>
      <t xml:space="preserve"> income</t>
    </r>
  </si>
  <si>
    <r>
      <t xml:space="preserve">Health expenditures (direct and indirect) for 1 year of living with micro-or macrovascular complications from diabetes, for the top quartile  with the highest expenditures among this group are at least as great as,, in percentage of 2004 </t>
    </r>
    <r>
      <rPr>
        <sz val="12"/>
        <color rgb="FFFF0000"/>
        <rFont val="Calibri"/>
        <family val="2"/>
        <scheme val="minor"/>
      </rPr>
      <t>household</t>
    </r>
    <r>
      <rPr>
        <sz val="12"/>
        <color theme="1"/>
        <rFont val="Calibri"/>
        <family val="2"/>
        <scheme val="minor"/>
      </rPr>
      <t xml:space="preserve"> income</t>
    </r>
  </si>
  <si>
    <r>
      <t>Estimate of share of households with a diabetes sufferer who has micro-or macrovascular complications who have catastrophic expenditures (</t>
    </r>
    <r>
      <rPr>
        <b/>
        <sz val="12"/>
        <color theme="1"/>
        <rFont val="Calibri"/>
        <family val="2"/>
        <scheme val="minor"/>
      </rPr>
      <t>&gt;20% of total household income</t>
    </r>
    <r>
      <rPr>
        <sz val="12"/>
        <color theme="1"/>
        <rFont val="Calibri"/>
        <family val="2"/>
        <scheme val="minor"/>
      </rPr>
      <t>)</t>
    </r>
  </si>
  <si>
    <t>Rate of people with micro-or macrovascular complications</t>
  </si>
  <si>
    <r>
      <t xml:space="preserve">Implied rate of catastrophic spending among all diabetes patients in Thailand (assuming no catastrophic spending among people without complications, </t>
    </r>
    <r>
      <rPr>
        <b/>
        <sz val="12"/>
        <color theme="1"/>
        <rFont val="Calibri"/>
        <family val="2"/>
        <scheme val="minor"/>
      </rPr>
      <t>for 20% threshold of household income</t>
    </r>
    <r>
      <rPr>
        <sz val="12"/>
        <color theme="1"/>
        <rFont val="Calibri"/>
        <family val="2"/>
        <scheme val="minor"/>
      </rPr>
      <t>)</t>
    </r>
  </si>
  <si>
    <t>Other estimate of chance of diabetic patients incurring catastrophic health expenditure (def as &gt;40% of household 'capacity to pay') in middle-income countries with insurance (as a check on the estimate developed in the line above.)</t>
  </si>
  <si>
    <r>
      <t xml:space="preserve">Estimation based on idea that since health expenditures for the 25% highest-expenditure households among those with micro-or macrovascular complications have </t>
    </r>
    <r>
      <rPr>
        <b/>
        <sz val="12"/>
        <color theme="1"/>
        <rFont val="Calibri"/>
        <family val="2"/>
        <scheme val="minor"/>
      </rPr>
      <t xml:space="preserve">at least 17.4% </t>
    </r>
    <r>
      <rPr>
        <sz val="12"/>
        <color theme="1"/>
        <rFont val="Calibri"/>
        <family val="2"/>
        <scheme val="minor"/>
      </rPr>
      <t xml:space="preserve">expenditure (as a share of income), and this is close to the 20% threshold, we can safely assume that a large majority (assumed 90%) of the highest-spending quartile among people with micro-or macrovascular complications will face catastrophic expenses (&gt;20% of household income threshold) and some of the remaining will also do so, with the idea that those among the high spenders who are so rich that they do not face catastrophic expenses are roughly cancelled out by those outside of the group with the 25% highest expenditure who nonetheless face catastrophic expenses. </t>
    </r>
  </si>
  <si>
    <t>one case of prevented complications for a year yields how many cases of catastrophic spending prevented for a year with threshold at 20% of household income?</t>
  </si>
  <si>
    <t>Share of people with complications who have micro or macrovascular complications</t>
  </si>
  <si>
    <t>estimate from above</t>
  </si>
  <si>
    <r>
      <t xml:space="preserve">Table 30.2 in http://dcp-3.org/sites/default/files/dcp2/DCP30.pdf indicates that the main benefits of thesecondary preventative measures for diabetes arise through reduction of complications of diabetes. Now, some of these benefits come from preventing premature mortality; we are interested, however, only in benefits that arise from prevented years *alive* with a complication from diabetes. The data suggest that the greater part of the burden of disease from diabetes lies in </t>
    </r>
    <r>
      <rPr>
        <i/>
        <sz val="12"/>
        <color theme="1"/>
        <rFont val="Calibri"/>
        <family val="2"/>
        <scheme val="minor"/>
      </rPr>
      <t>living</t>
    </r>
    <r>
      <rPr>
        <sz val="12"/>
        <color theme="1"/>
        <rFont val="Calibri"/>
        <family val="2"/>
        <scheme val="minor"/>
      </rPr>
      <t xml:space="preserve"> with the condition in in an impaired state (principally through complications) rather than through early death, http://www.who.int/healthinfo/global_burden_disease/2004_report_update/en/  give an estimate of 2.3 million life years lost due to diabetes in 2004 but 19.7 million DALYs. Assuming that the improvement in quality of life due to preventative interventions is spread proportionately across the two classes (prevented disability and prevented death, then we get (19.7-2.3)/19.7=88.3%</t>
    </r>
  </si>
  <si>
    <r>
      <rPr>
        <b/>
        <sz val="12"/>
        <color theme="1"/>
        <rFont val="Calibri"/>
        <family val="2"/>
        <scheme val="minor"/>
      </rPr>
      <t xml:space="preserve">For preventative services for diabetes: </t>
    </r>
    <r>
      <rPr>
        <sz val="12"/>
        <color theme="1"/>
        <rFont val="Calibri"/>
        <family val="2"/>
        <scheme val="minor"/>
      </rPr>
      <t xml:space="preserve">Multiples of GDP required to prevent one household's catastrophic expenditure at 20% threshold of total income  </t>
    </r>
  </si>
  <si>
    <r>
      <rPr>
        <b/>
        <sz val="12"/>
        <color theme="1"/>
        <rFont val="Calibri"/>
        <family val="2"/>
        <scheme val="minor"/>
      </rPr>
      <t>For preventative services for diabetes:</t>
    </r>
    <r>
      <rPr>
        <sz val="12"/>
        <color theme="1"/>
        <rFont val="Calibri"/>
        <family val="2"/>
        <scheme val="minor"/>
      </rPr>
      <t xml:space="preserve"> Multiples of GDP required to prevent one household's catastrophic expenditure (defined as&gt;10% threshold of total income) </t>
    </r>
  </si>
  <si>
    <r>
      <rPr>
        <b/>
        <sz val="12"/>
        <color theme="1"/>
        <rFont val="Calibri"/>
        <family val="2"/>
        <scheme val="minor"/>
      </rPr>
      <t>For dialysis:</t>
    </r>
    <r>
      <rPr>
        <sz val="12"/>
        <color theme="1"/>
        <rFont val="Calibri"/>
        <family val="2"/>
        <scheme val="minor"/>
      </rPr>
      <t xml:space="preserve"> Multiples of GDP required to prevent one household's catastrophic expenditure at  threshold for</t>
    </r>
    <r>
      <rPr>
        <b/>
        <sz val="12"/>
        <color theme="1"/>
        <rFont val="Calibri"/>
        <family val="2"/>
        <scheme val="minor"/>
      </rPr>
      <t xml:space="preserve"> 10% of income</t>
    </r>
    <r>
      <rPr>
        <sz val="12"/>
        <color theme="1"/>
        <rFont val="Calibri"/>
        <family val="2"/>
        <scheme val="minor"/>
      </rPr>
      <t xml:space="preserve"> </t>
    </r>
  </si>
  <si>
    <r>
      <rPr>
        <b/>
        <sz val="12"/>
        <color theme="1"/>
        <rFont val="Calibri"/>
        <family val="2"/>
        <scheme val="minor"/>
      </rPr>
      <t>For dialysis:</t>
    </r>
    <r>
      <rPr>
        <sz val="12"/>
        <color theme="1"/>
        <rFont val="Calibri"/>
        <family val="2"/>
        <scheme val="minor"/>
      </rPr>
      <t xml:space="preserve"> Multiples of GDP on dialysis required to prevent one household's catastrophic expenditure at  threshold for </t>
    </r>
    <r>
      <rPr>
        <b/>
        <sz val="12"/>
        <color theme="1"/>
        <rFont val="Calibri"/>
        <family val="2"/>
        <scheme val="minor"/>
      </rPr>
      <t>20% of income</t>
    </r>
    <r>
      <rPr>
        <sz val="12"/>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</si>
</sst>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_(* \(#,##0.00\);_(* &quot;-&quot;??_);_(@_)"/>
    <numFmt numFmtId="165" formatCode="_(* #,##0.000_);_(* \(#,##0.000\);_(* &quot;-&quot;??_);_(@_)"/>
    <numFmt numFmtId="166" formatCode="_(* #,##0_);_(* \(#,##0\);_(* &quot;-&quot;??_);_(@_)"/>
    <numFmt numFmtId="167" formatCode="0.000"/>
    <numFmt numFmtId="168" formatCode="0.0"/>
    <numFmt numFmtId="169" formatCode="0.0%"/>
  </numFmts>
  <fonts count="11" x14ac:knownFonts="1">
    <font>
      <sz val="11"/>
      <color theme="1"/>
      <name val="Calibri"/>
      <family val="2"/>
      <scheme val="minor"/>
    </font>
    <font>
      <sz val="11"/>
      <color theme="1"/>
      <name val="Calibri"/>
      <family val="2"/>
      <scheme val="minor"/>
    </font>
    <font>
      <sz val="12"/>
      <color theme="1"/>
      <name val="Calibri"/>
      <family val="2"/>
      <scheme val="minor"/>
    </font>
    <font>
      <i/>
      <sz val="12"/>
      <color theme="1"/>
      <name val="Calibri"/>
      <family val="2"/>
      <scheme val="minor"/>
    </font>
    <font>
      <u/>
      <sz val="11"/>
      <color theme="10"/>
      <name val="Calibri"/>
      <family val="2"/>
      <scheme val="minor"/>
    </font>
    <font>
      <b/>
      <sz val="12"/>
      <color theme="1"/>
      <name val="Calibri"/>
      <family val="2"/>
      <scheme val="minor"/>
    </font>
    <font>
      <u/>
      <sz val="12"/>
      <color theme="10"/>
      <name val="Calibri"/>
      <family val="2"/>
      <scheme val="minor"/>
    </font>
    <font>
      <i/>
      <sz val="12"/>
      <name val="Calibri"/>
      <family val="2"/>
      <scheme val="minor"/>
    </font>
    <font>
      <sz val="12"/>
      <color rgb="FFFF0000"/>
      <name val="Calibri"/>
      <family val="2"/>
      <scheme val="minor"/>
    </font>
    <font>
      <sz val="12"/>
      <color theme="0"/>
      <name val="Calibri"/>
      <family val="2"/>
      <scheme val="minor"/>
    </font>
    <font>
      <sz val="12"/>
      <name val="Calibri"/>
      <family val="2"/>
      <scheme val="minor"/>
    </font>
  </fonts>
  <fills count="5">
    <fill>
      <patternFill patternType="none"/>
    </fill>
    <fill>
      <patternFill patternType="gray125"/>
    </fill>
    <fill>
      <patternFill patternType="solid">
        <fgColor rgb="FFC00000"/>
        <bgColor indexed="64"/>
      </patternFill>
    </fill>
    <fill>
      <patternFill patternType="solid">
        <fgColor theme="1" tint="0.499984740745262"/>
        <bgColor indexed="64"/>
      </patternFill>
    </fill>
    <fill>
      <patternFill patternType="solid">
        <fgColor rgb="FFFFFF00"/>
        <bgColor indexed="64"/>
      </patternFill>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45">
    <xf numFmtId="0" fontId="0" fillId="0" borderId="0" xfId="0"/>
    <xf numFmtId="3" fontId="2" fillId="0" borderId="0" xfId="0" applyNumberFormat="1" applyFont="1"/>
    <xf numFmtId="0" fontId="2" fillId="0" borderId="0" xfId="0" applyFont="1"/>
    <xf numFmtId="0" fontId="5" fillId="0" borderId="0" xfId="0" applyFont="1"/>
    <xf numFmtId="0" fontId="6" fillId="0" borderId="0" xfId="3" applyFont="1"/>
    <xf numFmtId="166" fontId="2" fillId="0" borderId="0" xfId="1" applyNumberFormat="1" applyFont="1"/>
    <xf numFmtId="167" fontId="2" fillId="0" borderId="0" xfId="0" applyNumberFormat="1" applyFont="1"/>
    <xf numFmtId="2" fontId="2" fillId="0" borderId="0" xfId="0" applyNumberFormat="1" applyFont="1"/>
    <xf numFmtId="166" fontId="2" fillId="0" borderId="0" xfId="0" applyNumberFormat="1" applyFont="1"/>
    <xf numFmtId="164" fontId="2" fillId="0" borderId="0" xfId="0" applyNumberFormat="1" applyFont="1"/>
    <xf numFmtId="165" fontId="2" fillId="0" borderId="0" xfId="0" applyNumberFormat="1" applyFont="1"/>
    <xf numFmtId="0" fontId="0" fillId="0" borderId="0" xfId="0" applyBorder="1"/>
    <xf numFmtId="3" fontId="0" fillId="0" borderId="0" xfId="0" applyNumberFormat="1" applyBorder="1"/>
    <xf numFmtId="0" fontId="7" fillId="0" borderId="1" xfId="0" applyFont="1" applyBorder="1"/>
    <xf numFmtId="0" fontId="7" fillId="0" borderId="2" xfId="0" applyFont="1" applyBorder="1"/>
    <xf numFmtId="3" fontId="7" fillId="0" borderId="2" xfId="0" applyNumberFormat="1" applyFont="1" applyBorder="1"/>
    <xf numFmtId="4" fontId="7" fillId="0" borderId="2" xfId="0" applyNumberFormat="1" applyFont="1" applyBorder="1"/>
    <xf numFmtId="0" fontId="7" fillId="2" borderId="2" xfId="0" applyFont="1" applyFill="1" applyBorder="1"/>
    <xf numFmtId="0" fontId="7" fillId="0" borderId="3" xfId="0" applyFont="1" applyBorder="1"/>
    <xf numFmtId="0" fontId="8" fillId="0" borderId="0" xfId="0" applyFont="1" applyBorder="1" applyAlignment="1">
      <alignment horizontal="center"/>
    </xf>
    <xf numFmtId="0" fontId="9" fillId="3" borderId="1" xfId="0" applyFont="1" applyFill="1" applyBorder="1"/>
    <xf numFmtId="0" fontId="9" fillId="3" borderId="2" xfId="0" applyFont="1" applyFill="1" applyBorder="1"/>
    <xf numFmtId="0" fontId="9" fillId="3" borderId="3" xfId="0" applyFont="1" applyFill="1" applyBorder="1"/>
    <xf numFmtId="0" fontId="10" fillId="0" borderId="0" xfId="0" applyFont="1" applyBorder="1"/>
    <xf numFmtId="3" fontId="10" fillId="0" borderId="0" xfId="0" applyNumberFormat="1" applyFont="1" applyBorder="1"/>
    <xf numFmtId="4" fontId="10" fillId="0" borderId="0" xfId="0" applyNumberFormat="1" applyFont="1" applyBorder="1"/>
    <xf numFmtId="2" fontId="10" fillId="0" borderId="0" xfId="0" applyNumberFormat="1" applyFont="1" applyBorder="1" applyAlignment="1">
      <alignment horizontal="right"/>
    </xf>
    <xf numFmtId="0" fontId="10" fillId="4" borderId="0" xfId="0" applyFont="1" applyFill="1" applyBorder="1"/>
    <xf numFmtId="3" fontId="10" fillId="4" borderId="0" xfId="0" applyNumberFormat="1" applyFont="1" applyFill="1" applyBorder="1"/>
    <xf numFmtId="2" fontId="10" fillId="4" borderId="0" xfId="0" applyNumberFormat="1" applyFont="1" applyFill="1" applyBorder="1" applyAlignment="1">
      <alignment horizontal="right"/>
    </xf>
    <xf numFmtId="0" fontId="0" fillId="4" borderId="0" xfId="0" applyFill="1" applyBorder="1"/>
    <xf numFmtId="9" fontId="2" fillId="0" borderId="0" xfId="2" applyFont="1"/>
    <xf numFmtId="9" fontId="2" fillId="0" borderId="0" xfId="0" applyNumberFormat="1" applyFont="1"/>
    <xf numFmtId="0" fontId="5" fillId="0" borderId="0" xfId="0" applyFont="1" applyAlignment="1">
      <alignment wrapText="1"/>
    </xf>
    <xf numFmtId="0" fontId="2" fillId="0" borderId="0" xfId="0" applyFont="1" applyAlignment="1">
      <alignment horizontal="right" wrapText="1"/>
    </xf>
    <xf numFmtId="0" fontId="2" fillId="0" borderId="0" xfId="0" applyFont="1" applyAlignment="1">
      <alignment wrapText="1"/>
    </xf>
    <xf numFmtId="168" fontId="2" fillId="0" borderId="0" xfId="0" applyNumberFormat="1" applyFont="1"/>
    <xf numFmtId="1" fontId="2" fillId="0" borderId="0" xfId="0" applyNumberFormat="1" applyFont="1"/>
    <xf numFmtId="169" fontId="0" fillId="0" borderId="0" xfId="0" applyNumberFormat="1"/>
    <xf numFmtId="0" fontId="4" fillId="0" borderId="0" xfId="3"/>
    <xf numFmtId="169" fontId="2" fillId="0" borderId="0" xfId="0" applyNumberFormat="1" applyFont="1"/>
    <xf numFmtId="0" fontId="0" fillId="0" borderId="0" xfId="0" applyAlignment="1">
      <alignment wrapText="1"/>
    </xf>
    <xf numFmtId="169" fontId="2" fillId="0" borderId="0" xfId="2" applyNumberFormat="1" applyFont="1"/>
    <xf numFmtId="0" fontId="2" fillId="0" borderId="0" xfId="0" applyFont="1" applyAlignment="1">
      <alignment horizontal="left" wrapText="1"/>
    </xf>
    <xf numFmtId="167" fontId="2" fillId="0" borderId="0" xfId="2"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data.worldbank.org/indicator/NY.GDP.PCAP.PP.CD?locations=T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tabSelected="1" topLeftCell="A70" workbookViewId="0">
      <selection activeCell="B58" sqref="B58"/>
    </sheetView>
  </sheetViews>
  <sheetFormatPr defaultRowHeight="15.75" x14ac:dyDescent="0.25"/>
  <cols>
    <col min="1" max="1" width="81.28515625" style="35" customWidth="1"/>
    <col min="2" max="2" width="18.140625" style="2" bestFit="1" customWidth="1"/>
    <col min="3" max="3" width="9.140625" style="2"/>
    <col min="4" max="4" width="129.5703125" style="2" customWidth="1"/>
    <col min="5" max="16384" width="9.140625" style="2"/>
  </cols>
  <sheetData>
    <row r="1" spans="1:4" ht="31.5" x14ac:dyDescent="0.25">
      <c r="A1" s="33" t="s">
        <v>0</v>
      </c>
      <c r="D1" s="3" t="s">
        <v>1</v>
      </c>
    </row>
    <row r="2" spans="1:4" x14ac:dyDescent="0.25">
      <c r="A2" s="34" t="s">
        <v>2215</v>
      </c>
      <c r="B2" s="1">
        <v>52000</v>
      </c>
      <c r="D2" s="2" t="s">
        <v>2</v>
      </c>
    </row>
    <row r="3" spans="1:4" x14ac:dyDescent="0.25">
      <c r="A3" s="34" t="s">
        <v>2216</v>
      </c>
      <c r="B3" s="1">
        <v>63000</v>
      </c>
      <c r="D3" s="2" t="s">
        <v>2</v>
      </c>
    </row>
    <row r="4" spans="1:4" x14ac:dyDescent="0.25">
      <c r="A4" s="34" t="s">
        <v>3</v>
      </c>
      <c r="B4" s="1">
        <v>9546</v>
      </c>
      <c r="D4" s="4" t="s">
        <v>4</v>
      </c>
    </row>
    <row r="5" spans="1:4" x14ac:dyDescent="0.25">
      <c r="A5" s="34" t="s">
        <v>2217</v>
      </c>
      <c r="B5" s="36">
        <f>B2/B4</f>
        <v>5.4473077728891681</v>
      </c>
      <c r="D5" s="2" t="s">
        <v>5</v>
      </c>
    </row>
    <row r="6" spans="1:4" x14ac:dyDescent="0.25">
      <c r="A6" s="34" t="s">
        <v>2218</v>
      </c>
      <c r="B6" s="7">
        <f>B3/B4</f>
        <v>6.5996228786926459</v>
      </c>
      <c r="D6" s="2" t="s">
        <v>5</v>
      </c>
    </row>
    <row r="8" spans="1:4" ht="31.5" x14ac:dyDescent="0.25">
      <c r="A8" s="33" t="s">
        <v>6</v>
      </c>
    </row>
    <row r="9" spans="1:4" ht="47.25" x14ac:dyDescent="0.25">
      <c r="A9" s="35" t="s">
        <v>2244</v>
      </c>
      <c r="D9" s="2" t="s">
        <v>7</v>
      </c>
    </row>
    <row r="10" spans="1:4" x14ac:dyDescent="0.25">
      <c r="A10" s="34" t="s">
        <v>8</v>
      </c>
      <c r="B10" s="5">
        <v>220</v>
      </c>
      <c r="D10" s="2" t="s">
        <v>7</v>
      </c>
    </row>
    <row r="11" spans="1:4" x14ac:dyDescent="0.25">
      <c r="A11" s="34" t="s">
        <v>9</v>
      </c>
      <c r="B11" s="5">
        <v>4420</v>
      </c>
      <c r="D11" s="2" t="s">
        <v>7</v>
      </c>
    </row>
    <row r="12" spans="1:4" x14ac:dyDescent="0.25">
      <c r="A12" s="34" t="s">
        <v>2226</v>
      </c>
      <c r="B12" s="42">
        <v>3.9E-2</v>
      </c>
      <c r="D12" s="2" t="s">
        <v>2223</v>
      </c>
    </row>
    <row r="13" spans="1:4" x14ac:dyDescent="0.25">
      <c r="A13" s="34" t="s">
        <v>2224</v>
      </c>
      <c r="B13" s="42">
        <v>3.7000000000000005E-2</v>
      </c>
      <c r="D13" s="2" t="s">
        <v>2223</v>
      </c>
    </row>
    <row r="14" spans="1:4" x14ac:dyDescent="0.25">
      <c r="A14" s="34" t="s">
        <v>2225</v>
      </c>
      <c r="B14" s="42">
        <v>0.03</v>
      </c>
      <c r="D14" s="2" t="s">
        <v>2223</v>
      </c>
    </row>
    <row r="15" spans="1:4" ht="31.5" x14ac:dyDescent="0.25">
      <c r="A15" s="34" t="s">
        <v>2228</v>
      </c>
      <c r="B15" s="9">
        <f>(1+B12)*(1+B13)*(1+B14)</f>
        <v>1.10976629</v>
      </c>
      <c r="D15" s="2" t="s">
        <v>5</v>
      </c>
    </row>
    <row r="16" spans="1:4" x14ac:dyDescent="0.25">
      <c r="A16" s="34" t="s">
        <v>10</v>
      </c>
      <c r="B16" s="8">
        <f>B10*B15</f>
        <v>244.14858380000001</v>
      </c>
      <c r="D16" s="2" t="s">
        <v>5</v>
      </c>
    </row>
    <row r="17" spans="1:4" x14ac:dyDescent="0.25">
      <c r="A17" s="34" t="s">
        <v>11</v>
      </c>
      <c r="B17" s="8">
        <f>B11*B15</f>
        <v>4905.1670018000004</v>
      </c>
      <c r="D17" s="2" t="s">
        <v>5</v>
      </c>
    </row>
    <row r="18" spans="1:4" x14ac:dyDescent="0.25">
      <c r="A18" s="34" t="s">
        <v>12</v>
      </c>
      <c r="B18" s="2">
        <v>2643</v>
      </c>
      <c r="D18" s="2" t="s">
        <v>13</v>
      </c>
    </row>
    <row r="19" spans="1:4" x14ac:dyDescent="0.25">
      <c r="A19" s="34" t="s">
        <v>14</v>
      </c>
      <c r="B19" s="10">
        <f>B16/B18</f>
        <v>9.2375551948543327E-2</v>
      </c>
      <c r="D19" s="2" t="s">
        <v>5</v>
      </c>
    </row>
    <row r="20" spans="1:4" x14ac:dyDescent="0.25">
      <c r="A20" s="34" t="s">
        <v>15</v>
      </c>
      <c r="B20" s="10">
        <f>B17/B18</f>
        <v>1.8559088164207342</v>
      </c>
      <c r="D20" s="2" t="s">
        <v>5</v>
      </c>
    </row>
    <row r="22" spans="1:4" x14ac:dyDescent="0.25">
      <c r="A22" s="35" t="s">
        <v>2219</v>
      </c>
      <c r="B22" s="9">
        <f>B5/B19</f>
        <v>58.969149931829627</v>
      </c>
      <c r="D22" s="2" t="s">
        <v>5</v>
      </c>
    </row>
    <row r="23" spans="1:4" x14ac:dyDescent="0.25">
      <c r="A23" s="35" t="s">
        <v>2220</v>
      </c>
      <c r="B23" s="9">
        <f>B5/B20</f>
        <v>2.9351160599553205</v>
      </c>
      <c r="D23" s="2" t="s">
        <v>5</v>
      </c>
    </row>
    <row r="25" spans="1:4" x14ac:dyDescent="0.25">
      <c r="A25" s="33" t="s">
        <v>2203</v>
      </c>
    </row>
    <row r="26" spans="1:4" x14ac:dyDescent="0.25">
      <c r="A26" s="34" t="s">
        <v>2204</v>
      </c>
      <c r="B26" s="5">
        <v>38184</v>
      </c>
      <c r="D26" s="2" t="s">
        <v>2</v>
      </c>
    </row>
    <row r="27" spans="1:4" x14ac:dyDescent="0.25">
      <c r="A27" s="34" t="s">
        <v>2205</v>
      </c>
      <c r="B27" s="8">
        <f>B26/B4</f>
        <v>4</v>
      </c>
      <c r="D27" s="2" t="s">
        <v>5</v>
      </c>
    </row>
    <row r="28" spans="1:4" ht="78.75" x14ac:dyDescent="0.25">
      <c r="A28" s="34" t="s">
        <v>2248</v>
      </c>
      <c r="B28" s="31">
        <f>0.9*0.95</f>
        <v>0.85499999999999998</v>
      </c>
      <c r="D28" s="35" t="s">
        <v>2249</v>
      </c>
    </row>
    <row r="29" spans="1:4" ht="78.75" x14ac:dyDescent="0.25">
      <c r="A29" s="34" t="s">
        <v>2250</v>
      </c>
      <c r="B29" s="31">
        <f>0.9*0.85</f>
        <v>0.76500000000000001</v>
      </c>
      <c r="D29" s="35" t="s">
        <v>2251</v>
      </c>
    </row>
    <row r="30" spans="1:4" ht="31.5" x14ac:dyDescent="0.25">
      <c r="A30" s="34" t="s">
        <v>2275</v>
      </c>
      <c r="B30" s="9">
        <f>B27/B28</f>
        <v>4.6783625730994149</v>
      </c>
      <c r="D30" s="2" t="s">
        <v>5</v>
      </c>
    </row>
    <row r="31" spans="1:4" ht="31.5" x14ac:dyDescent="0.25">
      <c r="A31" s="34" t="s">
        <v>2276</v>
      </c>
      <c r="B31" s="9">
        <f>B27/B29</f>
        <v>5.2287581699346406</v>
      </c>
      <c r="D31" s="2" t="s">
        <v>5</v>
      </c>
    </row>
    <row r="32" spans="1:4" x14ac:dyDescent="0.25">
      <c r="A32" s="34" t="s">
        <v>2206</v>
      </c>
      <c r="B32" s="6">
        <f>(B19+B20)/2</f>
        <v>0.97414218418463883</v>
      </c>
      <c r="D32" s="2" t="s">
        <v>5</v>
      </c>
    </row>
    <row r="33" spans="1:4" ht="126" x14ac:dyDescent="0.25">
      <c r="A33" s="34" t="s">
        <v>2245</v>
      </c>
      <c r="B33" s="40">
        <v>0.88300000000000001</v>
      </c>
      <c r="D33" s="35" t="s">
        <v>2272</v>
      </c>
    </row>
    <row r="34" spans="1:4" ht="189" x14ac:dyDescent="0.25">
      <c r="A34" s="34" t="s">
        <v>2207</v>
      </c>
      <c r="B34" s="40">
        <v>0.46500000000000002</v>
      </c>
      <c r="D34" s="43" t="s">
        <v>2246</v>
      </c>
    </row>
    <row r="35" spans="1:4" ht="31.5" x14ac:dyDescent="0.25">
      <c r="A35" s="34" t="s">
        <v>2208</v>
      </c>
      <c r="B35" s="44">
        <f>B33/B34</f>
        <v>1.8989247311827957</v>
      </c>
      <c r="D35" s="2" t="s">
        <v>5</v>
      </c>
    </row>
    <row r="36" spans="1:4" ht="31.5" x14ac:dyDescent="0.25">
      <c r="A36" s="34" t="s">
        <v>2247</v>
      </c>
      <c r="B36" s="44">
        <f>B32/B35</f>
        <v>0.5129967334607668</v>
      </c>
    </row>
    <row r="37" spans="1:4" ht="47.25" x14ac:dyDescent="0.25">
      <c r="A37" s="34" t="s">
        <v>2258</v>
      </c>
      <c r="B37" s="2">
        <v>1552</v>
      </c>
      <c r="D37" s="2" t="s">
        <v>2209</v>
      </c>
    </row>
    <row r="38" spans="1:4" x14ac:dyDescent="0.25">
      <c r="A38" s="34" t="s">
        <v>2237</v>
      </c>
      <c r="B38" s="2">
        <f>B37*33.3</f>
        <v>51681.599999999999</v>
      </c>
      <c r="D38" s="2" t="s">
        <v>2227</v>
      </c>
    </row>
    <row r="39" spans="1:4" x14ac:dyDescent="0.25">
      <c r="A39" s="34" t="s">
        <v>2229</v>
      </c>
      <c r="B39" s="42">
        <v>2.1999999999999999E-2</v>
      </c>
      <c r="D39" s="2" t="s">
        <v>2233</v>
      </c>
    </row>
    <row r="40" spans="1:4" x14ac:dyDescent="0.25">
      <c r="A40" s="34" t="s">
        <v>2230</v>
      </c>
      <c r="B40" s="42">
        <v>4.5999999999999999E-2</v>
      </c>
      <c r="D40" s="2" t="s">
        <v>2234</v>
      </c>
    </row>
    <row r="41" spans="1:4" x14ac:dyDescent="0.25">
      <c r="A41" s="34" t="s">
        <v>2231</v>
      </c>
      <c r="B41" s="42">
        <v>4.4999999999999998E-2</v>
      </c>
      <c r="D41" s="2" t="s">
        <v>2235</v>
      </c>
    </row>
    <row r="42" spans="1:4" x14ac:dyDescent="0.25">
      <c r="A42" s="34" t="s">
        <v>2232</v>
      </c>
      <c r="B42" s="42">
        <v>2.8000000000000001E-2</v>
      </c>
      <c r="D42" s="2" t="s">
        <v>2236</v>
      </c>
    </row>
    <row r="43" spans="1:4" x14ac:dyDescent="0.25">
      <c r="A43" s="34" t="s">
        <v>2238</v>
      </c>
      <c r="B43" s="7">
        <f>(1+B39)*(1+B40)*(1+B41)*(1+B42)</f>
        <v>1.1483968311199999</v>
      </c>
      <c r="D43" s="2" t="s">
        <v>5</v>
      </c>
    </row>
    <row r="44" spans="1:4" x14ac:dyDescent="0.25">
      <c r="A44" s="34" t="s">
        <v>2240</v>
      </c>
      <c r="B44" s="7">
        <f>B38/B43</f>
        <v>45003.258977644822</v>
      </c>
      <c r="D44" s="2" t="s">
        <v>5</v>
      </c>
    </row>
    <row r="45" spans="1:4" x14ac:dyDescent="0.25">
      <c r="A45" s="34" t="s">
        <v>2239</v>
      </c>
      <c r="B45" s="7">
        <v>40.200000000000003</v>
      </c>
      <c r="D45" s="2" t="s">
        <v>2227</v>
      </c>
    </row>
    <row r="46" spans="1:4" x14ac:dyDescent="0.25">
      <c r="A46" s="34" t="s">
        <v>2241</v>
      </c>
      <c r="B46" s="7">
        <f>B44/B45</f>
        <v>1119.484054170269</v>
      </c>
      <c r="D46" s="2" t="s">
        <v>5</v>
      </c>
    </row>
    <row r="47" spans="1:4" ht="47.25" x14ac:dyDescent="0.25">
      <c r="A47" s="34" t="s">
        <v>2252</v>
      </c>
      <c r="B47" s="37">
        <f>B46</f>
        <v>1119.484054170269</v>
      </c>
      <c r="D47" s="2" t="s">
        <v>5</v>
      </c>
    </row>
    <row r="48" spans="1:4" ht="47.25" x14ac:dyDescent="0.25">
      <c r="A48" s="34" t="s">
        <v>2253</v>
      </c>
      <c r="B48" s="31">
        <f>B47/B18</f>
        <v>0.42356566559601549</v>
      </c>
      <c r="D48" s="2" t="s">
        <v>5</v>
      </c>
    </row>
    <row r="49" spans="1:6" x14ac:dyDescent="0.25">
      <c r="A49" s="35" t="s">
        <v>2210</v>
      </c>
      <c r="B49" s="2">
        <v>3.8</v>
      </c>
      <c r="D49" s="2" t="s">
        <v>2212</v>
      </c>
    </row>
    <row r="50" spans="1:6" x14ac:dyDescent="0.25">
      <c r="A50" s="35" t="s">
        <v>2211</v>
      </c>
      <c r="B50" s="2">
        <v>3.2</v>
      </c>
      <c r="D50" s="2" t="s">
        <v>2212</v>
      </c>
    </row>
    <row r="51" spans="1:6" x14ac:dyDescent="0.25">
      <c r="A51" s="35" t="s">
        <v>2213</v>
      </c>
      <c r="B51" s="2">
        <f>(0.6*B49+0.4*B50)</f>
        <v>3.56</v>
      </c>
      <c r="D51" s="2" t="s">
        <v>5</v>
      </c>
    </row>
    <row r="52" spans="1:6" ht="47.25" x14ac:dyDescent="0.25">
      <c r="A52" s="34" t="s">
        <v>2254</v>
      </c>
      <c r="B52" s="31">
        <f>B48/B51</f>
        <v>0.11897911954944256</v>
      </c>
      <c r="D52" s="2" t="s">
        <v>5</v>
      </c>
    </row>
    <row r="53" spans="1:6" ht="63" x14ac:dyDescent="0.25">
      <c r="A53" s="34" t="s">
        <v>2255</v>
      </c>
      <c r="B53" s="32">
        <v>0.25</v>
      </c>
      <c r="D53" s="35" t="s">
        <v>2257</v>
      </c>
    </row>
    <row r="54" spans="1:6" ht="47.25" x14ac:dyDescent="0.25">
      <c r="A54" s="34" t="s">
        <v>2221</v>
      </c>
      <c r="B54" s="32">
        <f>31.2%</f>
        <v>0.312</v>
      </c>
      <c r="D54" s="35" t="s">
        <v>2242</v>
      </c>
    </row>
    <row r="55" spans="1:6" ht="47.25" x14ac:dyDescent="0.25">
      <c r="A55" s="34" t="s">
        <v>2256</v>
      </c>
      <c r="B55" s="40">
        <f>B53*B54</f>
        <v>7.8E-2</v>
      </c>
      <c r="D55" s="2" t="s">
        <v>5</v>
      </c>
    </row>
    <row r="56" spans="1:6" customFormat="1" ht="45" x14ac:dyDescent="0.25">
      <c r="A56" s="41" t="s">
        <v>2222</v>
      </c>
      <c r="B56" s="38">
        <v>7.0999999999999994E-2</v>
      </c>
      <c r="D56" t="s">
        <v>2243</v>
      </c>
      <c r="F56" s="39"/>
    </row>
    <row r="57" spans="1:6" ht="31.5" x14ac:dyDescent="0.25">
      <c r="A57" s="34" t="s">
        <v>2214</v>
      </c>
      <c r="B57" s="7">
        <f>B53</f>
        <v>0.25</v>
      </c>
      <c r="D57" s="2" t="s">
        <v>2271</v>
      </c>
    </row>
    <row r="58" spans="1:6" ht="31.5" x14ac:dyDescent="0.25">
      <c r="A58" s="34" t="s">
        <v>2274</v>
      </c>
      <c r="B58" s="36">
        <f>B36/B57</f>
        <v>2.0519869338430672</v>
      </c>
      <c r="D58" s="2" t="s">
        <v>5</v>
      </c>
    </row>
    <row r="59" spans="1:6" ht="63" x14ac:dyDescent="0.25">
      <c r="A59" s="34" t="s">
        <v>2260</v>
      </c>
      <c r="B59" s="2">
        <v>2267</v>
      </c>
      <c r="D59" s="35" t="s">
        <v>2259</v>
      </c>
    </row>
    <row r="60" spans="1:6" x14ac:dyDescent="0.25">
      <c r="A60" s="34" t="s">
        <v>2237</v>
      </c>
      <c r="B60" s="2">
        <f>B59*33.3</f>
        <v>75491.099999999991</v>
      </c>
      <c r="D60" s="2" t="s">
        <v>2227</v>
      </c>
    </row>
    <row r="61" spans="1:6" x14ac:dyDescent="0.25">
      <c r="A61" s="34" t="s">
        <v>2229</v>
      </c>
      <c r="B61" s="42">
        <v>2.1999999999999999E-2</v>
      </c>
      <c r="D61" s="2" t="s">
        <v>2233</v>
      </c>
    </row>
    <row r="62" spans="1:6" x14ac:dyDescent="0.25">
      <c r="A62" s="34" t="s">
        <v>2230</v>
      </c>
      <c r="B62" s="42">
        <v>4.5999999999999999E-2</v>
      </c>
      <c r="D62" s="2" t="s">
        <v>2234</v>
      </c>
    </row>
    <row r="63" spans="1:6" x14ac:dyDescent="0.25">
      <c r="A63" s="34" t="s">
        <v>2231</v>
      </c>
      <c r="B63" s="42">
        <v>4.4999999999999998E-2</v>
      </c>
      <c r="D63" s="2" t="s">
        <v>2235</v>
      </c>
    </row>
    <row r="64" spans="1:6" x14ac:dyDescent="0.25">
      <c r="A64" s="34" t="s">
        <v>2232</v>
      </c>
      <c r="B64" s="42">
        <v>2.8000000000000001E-2</v>
      </c>
      <c r="D64" s="2" t="s">
        <v>2236</v>
      </c>
    </row>
    <row r="65" spans="1:6" x14ac:dyDescent="0.25">
      <c r="A65" s="34" t="s">
        <v>2238</v>
      </c>
      <c r="B65" s="7">
        <f>(1+B61)*(1+B62)*(1+B63)*(1+B64)</f>
        <v>1.1483968311199999</v>
      </c>
      <c r="D65" s="2" t="s">
        <v>5</v>
      </c>
    </row>
    <row r="66" spans="1:6" x14ac:dyDescent="0.25">
      <c r="A66" s="34" t="s">
        <v>2240</v>
      </c>
      <c r="B66" s="7">
        <f>B60/B65</f>
        <v>65736.074808196397</v>
      </c>
      <c r="D66" s="2" t="s">
        <v>5</v>
      </c>
    </row>
    <row r="67" spans="1:6" x14ac:dyDescent="0.25">
      <c r="A67" s="34" t="s">
        <v>2239</v>
      </c>
      <c r="B67" s="7">
        <v>40.200000000000003</v>
      </c>
      <c r="D67" s="2" t="s">
        <v>2227</v>
      </c>
    </row>
    <row r="68" spans="1:6" x14ac:dyDescent="0.25">
      <c r="A68" s="34" t="s">
        <v>2241</v>
      </c>
      <c r="B68" s="7">
        <f>B66/B67</f>
        <v>1635.2257414974226</v>
      </c>
      <c r="D68" s="2" t="s">
        <v>5</v>
      </c>
    </row>
    <row r="69" spans="1:6" ht="47.25" x14ac:dyDescent="0.25">
      <c r="A69" s="34" t="s">
        <v>2261</v>
      </c>
      <c r="B69" s="37">
        <f>B68</f>
        <v>1635.2257414974226</v>
      </c>
      <c r="D69" s="2" t="s">
        <v>5</v>
      </c>
    </row>
    <row r="70" spans="1:6" ht="63" x14ac:dyDescent="0.25">
      <c r="A70" s="34" t="s">
        <v>2262</v>
      </c>
      <c r="B70" s="31">
        <f>B68/B18</f>
        <v>0.61870062107356139</v>
      </c>
      <c r="D70" s="2" t="s">
        <v>5</v>
      </c>
    </row>
    <row r="71" spans="1:6" x14ac:dyDescent="0.25">
      <c r="A71" s="35" t="s">
        <v>2210</v>
      </c>
      <c r="B71" s="2">
        <v>3.8</v>
      </c>
      <c r="D71" s="2" t="s">
        <v>2212</v>
      </c>
    </row>
    <row r="72" spans="1:6" x14ac:dyDescent="0.25">
      <c r="A72" s="35" t="s">
        <v>2211</v>
      </c>
      <c r="B72" s="2">
        <v>3.2</v>
      </c>
      <c r="D72" s="2" t="s">
        <v>2212</v>
      </c>
    </row>
    <row r="73" spans="1:6" x14ac:dyDescent="0.25">
      <c r="A73" s="35" t="s">
        <v>2213</v>
      </c>
      <c r="B73" s="2">
        <f>(0.6*B71+0.4*B72)</f>
        <v>3.56</v>
      </c>
      <c r="D73" s="2" t="s">
        <v>5</v>
      </c>
    </row>
    <row r="74" spans="1:6" ht="63" x14ac:dyDescent="0.25">
      <c r="A74" s="34" t="s">
        <v>2263</v>
      </c>
      <c r="B74" s="42">
        <f>B70/B73</f>
        <v>0.17379230929032624</v>
      </c>
      <c r="D74" s="2" t="s">
        <v>5</v>
      </c>
    </row>
    <row r="75" spans="1:6" ht="94.5" x14ac:dyDescent="0.25">
      <c r="A75" s="34" t="s">
        <v>2264</v>
      </c>
      <c r="B75" s="32">
        <f>0.9*25%</f>
        <v>0.22500000000000001</v>
      </c>
      <c r="D75" s="35" t="s">
        <v>2268</v>
      </c>
    </row>
    <row r="76" spans="1:6" ht="47.25" x14ac:dyDescent="0.25">
      <c r="A76" s="34" t="s">
        <v>2265</v>
      </c>
      <c r="B76" s="32">
        <f>17%</f>
        <v>0.17</v>
      </c>
      <c r="D76" s="35" t="s">
        <v>2242</v>
      </c>
    </row>
    <row r="77" spans="1:6" ht="47.25" x14ac:dyDescent="0.25">
      <c r="A77" s="34" t="s">
        <v>2266</v>
      </c>
      <c r="B77" s="40">
        <f>B75*B76</f>
        <v>3.8250000000000006E-2</v>
      </c>
      <c r="D77" s="2" t="s">
        <v>5</v>
      </c>
    </row>
    <row r="78" spans="1:6" customFormat="1" ht="45" x14ac:dyDescent="0.25">
      <c r="A78" s="41" t="s">
        <v>2267</v>
      </c>
      <c r="B78" s="38">
        <v>7.0999999999999994E-2</v>
      </c>
      <c r="D78" t="s">
        <v>2243</v>
      </c>
      <c r="F78" s="39"/>
    </row>
    <row r="79" spans="1:6" customFormat="1" ht="15" x14ac:dyDescent="0.25">
      <c r="A79" s="41" t="s">
        <v>2270</v>
      </c>
      <c r="B79" s="38">
        <f>B76/B54</f>
        <v>0.54487179487179493</v>
      </c>
      <c r="D79" t="s">
        <v>5</v>
      </c>
      <c r="F79" s="39"/>
    </row>
    <row r="80" spans="1:6" ht="47.25" x14ac:dyDescent="0.25">
      <c r="A80" s="34" t="s">
        <v>2269</v>
      </c>
      <c r="B80" s="7">
        <f>B75*B79</f>
        <v>0.12259615384615387</v>
      </c>
      <c r="D80" s="2" t="s">
        <v>5</v>
      </c>
    </row>
    <row r="81" spans="1:4" ht="31.5" x14ac:dyDescent="0.25">
      <c r="A81" s="34" t="s">
        <v>2273</v>
      </c>
      <c r="B81" s="36">
        <f>B36/B80</f>
        <v>4.1844439435231164</v>
      </c>
      <c r="D81" s="2" t="s">
        <v>5</v>
      </c>
    </row>
  </sheetData>
  <hyperlinks>
    <hyperlink ref="D4" r:id="rId1"/>
  </hyperlinks>
  <pageMargins left="0.7" right="0.7" top="0.75" bottom="0.75" header="0.3" footer="0.3"/>
  <pageSetup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71"/>
  <sheetViews>
    <sheetView workbookViewId="0">
      <selection activeCell="AD1" sqref="AD1:AD1048576"/>
    </sheetView>
  </sheetViews>
  <sheetFormatPr defaultColWidth="12.42578125" defaultRowHeight="15" outlineLevelCol="1" x14ac:dyDescent="0.25"/>
  <cols>
    <col min="1" max="1" width="12.42578125" style="11"/>
    <col min="2" max="2" width="39.7109375" style="11" customWidth="1"/>
    <col min="3" max="8" width="12.42578125" style="11" hidden="1" customWidth="1" outlineLevel="1"/>
    <col min="9" max="9" width="12.42578125" style="11" collapsed="1"/>
    <col min="10" max="14" width="12.42578125" style="11" hidden="1" customWidth="1" outlineLevel="1"/>
    <col min="15" max="15" width="12.42578125" style="11" collapsed="1"/>
    <col min="16" max="27" width="12.42578125" style="11" hidden="1" customWidth="1" outlineLevel="1"/>
    <col min="28" max="28" width="24" style="11" hidden="1" customWidth="1" outlineLevel="1"/>
    <col min="29" max="29" width="12.42578125" style="11" collapsed="1"/>
    <col min="30" max="30" width="15.140625" style="11" customWidth="1"/>
    <col min="31" max="32" width="12.42578125" style="11" hidden="1" customWidth="1" outlineLevel="1"/>
    <col min="33" max="33" width="17" style="11" hidden="1" customWidth="1" outlineLevel="1"/>
    <col min="34" max="34" width="28.140625" style="11" customWidth="1" collapsed="1"/>
    <col min="35" max="35" width="23.85546875" style="11" bestFit="1" customWidth="1"/>
    <col min="37" max="16384" width="12.42578125" style="11"/>
  </cols>
  <sheetData>
    <row r="1" spans="1:36" x14ac:dyDescent="0.25">
      <c r="AA1" s="12"/>
      <c r="AI1"/>
      <c r="AJ1" s="11"/>
    </row>
    <row r="2" spans="1:36" ht="15.75" x14ac:dyDescent="0.25">
      <c r="A2" s="13" t="s">
        <v>16</v>
      </c>
      <c r="B2" s="14" t="s">
        <v>2202</v>
      </c>
      <c r="C2" s="14" t="s">
        <v>17</v>
      </c>
      <c r="D2" s="14" t="s">
        <v>17</v>
      </c>
      <c r="E2" s="14" t="s">
        <v>17</v>
      </c>
      <c r="F2" s="14" t="s">
        <v>17</v>
      </c>
      <c r="G2" s="14" t="s">
        <v>17</v>
      </c>
      <c r="H2" s="14" t="s">
        <v>17</v>
      </c>
      <c r="I2" s="15" t="s">
        <v>17</v>
      </c>
      <c r="J2" s="14" t="s">
        <v>17</v>
      </c>
      <c r="K2" s="14" t="s">
        <v>17</v>
      </c>
      <c r="L2" s="14" t="s">
        <v>17</v>
      </c>
      <c r="M2" s="14" t="s">
        <v>17</v>
      </c>
      <c r="N2" s="14" t="s">
        <v>17</v>
      </c>
      <c r="O2" s="15" t="s">
        <v>17</v>
      </c>
      <c r="P2" s="14" t="s">
        <v>17</v>
      </c>
      <c r="Q2" s="14" t="s">
        <v>17</v>
      </c>
      <c r="R2" s="14" t="s">
        <v>17</v>
      </c>
      <c r="S2" s="16" t="s">
        <v>17</v>
      </c>
      <c r="T2" s="14" t="s">
        <v>17</v>
      </c>
      <c r="U2" s="15" t="s">
        <v>17</v>
      </c>
      <c r="V2" s="14" t="s">
        <v>17</v>
      </c>
      <c r="W2" s="14" t="s">
        <v>17</v>
      </c>
      <c r="X2" s="14" t="s">
        <v>17</v>
      </c>
      <c r="Y2" s="14" t="s">
        <v>17</v>
      </c>
      <c r="Z2" s="14" t="s">
        <v>17</v>
      </c>
      <c r="AA2" s="15" t="s">
        <v>17</v>
      </c>
      <c r="AB2" s="14" t="s">
        <v>17</v>
      </c>
      <c r="AC2" s="17"/>
      <c r="AD2" s="14" t="s">
        <v>18</v>
      </c>
      <c r="AE2" s="14" t="s">
        <v>17</v>
      </c>
      <c r="AF2" s="16" t="s">
        <v>17</v>
      </c>
      <c r="AG2" s="14" t="s">
        <v>17</v>
      </c>
      <c r="AH2" s="18" t="s">
        <v>19</v>
      </c>
      <c r="AI2" s="19"/>
      <c r="AJ2" s="11"/>
    </row>
    <row r="3" spans="1:36" ht="15.75" x14ac:dyDescent="0.25">
      <c r="B3" s="20" t="s">
        <v>20</v>
      </c>
      <c r="C3" s="21" t="s">
        <v>21</v>
      </c>
      <c r="D3" s="21" t="s">
        <v>22</v>
      </c>
      <c r="E3" s="21" t="s">
        <v>23</v>
      </c>
      <c r="F3" s="21" t="s">
        <v>24</v>
      </c>
      <c r="G3" s="21" t="s">
        <v>25</v>
      </c>
      <c r="H3" s="21" t="s">
        <v>26</v>
      </c>
      <c r="I3" s="21" t="s">
        <v>27</v>
      </c>
      <c r="J3" s="21" t="s">
        <v>28</v>
      </c>
      <c r="K3" s="21" t="s">
        <v>29</v>
      </c>
      <c r="L3" s="21" t="s">
        <v>30</v>
      </c>
      <c r="M3" s="21" t="s">
        <v>31</v>
      </c>
      <c r="N3" s="21" t="s">
        <v>32</v>
      </c>
      <c r="O3" s="21" t="s">
        <v>33</v>
      </c>
      <c r="P3" s="21" t="s">
        <v>34</v>
      </c>
      <c r="Q3" s="21" t="s">
        <v>35</v>
      </c>
      <c r="R3" s="21" t="s">
        <v>36</v>
      </c>
      <c r="S3" s="21" t="s">
        <v>37</v>
      </c>
      <c r="T3" s="21" t="s">
        <v>38</v>
      </c>
      <c r="U3" s="21" t="s">
        <v>39</v>
      </c>
      <c r="V3" s="21" t="s">
        <v>40</v>
      </c>
      <c r="W3" s="21" t="s">
        <v>41</v>
      </c>
      <c r="X3" s="21" t="s">
        <v>42</v>
      </c>
      <c r="Y3" s="21" t="s">
        <v>43</v>
      </c>
      <c r="Z3" s="21" t="s">
        <v>44</v>
      </c>
      <c r="AA3" s="21" t="s">
        <v>45</v>
      </c>
      <c r="AB3" s="21" t="s">
        <v>46</v>
      </c>
      <c r="AC3" s="21" t="s">
        <v>47</v>
      </c>
      <c r="AD3" s="21" t="s">
        <v>48</v>
      </c>
      <c r="AE3" s="21" t="s">
        <v>49</v>
      </c>
      <c r="AF3" s="21" t="s">
        <v>50</v>
      </c>
      <c r="AG3" s="21" t="s">
        <v>51</v>
      </c>
      <c r="AH3" s="22" t="s">
        <v>52</v>
      </c>
      <c r="AJ3" s="11"/>
    </row>
    <row r="4" spans="1:36" ht="15.75" x14ac:dyDescent="0.25">
      <c r="B4" s="23" t="s">
        <v>53</v>
      </c>
      <c r="C4" s="23" t="s">
        <v>53</v>
      </c>
      <c r="D4" s="23" t="s">
        <v>54</v>
      </c>
      <c r="E4" s="23" t="s">
        <v>55</v>
      </c>
      <c r="F4" s="23">
        <v>2010</v>
      </c>
      <c r="G4" s="23" t="s">
        <v>56</v>
      </c>
      <c r="H4" s="23" t="s">
        <v>57</v>
      </c>
      <c r="I4" s="24">
        <v>84165</v>
      </c>
      <c r="J4" s="23" t="s">
        <v>58</v>
      </c>
      <c r="K4" s="23">
        <v>2.8</v>
      </c>
      <c r="L4" s="23" t="s">
        <v>59</v>
      </c>
      <c r="M4" s="23">
        <v>23.7</v>
      </c>
      <c r="N4" s="23" t="s">
        <v>60</v>
      </c>
      <c r="O4" s="24">
        <v>7240185</v>
      </c>
      <c r="P4" s="23" t="s">
        <v>61</v>
      </c>
      <c r="Q4" s="23">
        <v>4.4000000000000004</v>
      </c>
      <c r="R4" s="23" t="s">
        <v>62</v>
      </c>
      <c r="S4" s="25">
        <v>2037.2</v>
      </c>
      <c r="T4" s="23" t="s">
        <v>63</v>
      </c>
      <c r="U4" s="24">
        <v>153528</v>
      </c>
      <c r="V4" s="23" t="s">
        <v>64</v>
      </c>
      <c r="W4" s="23">
        <v>0.4</v>
      </c>
      <c r="X4" s="23" t="s">
        <v>65</v>
      </c>
      <c r="Y4" s="23">
        <v>43.2</v>
      </c>
      <c r="Z4" s="23" t="s">
        <v>66</v>
      </c>
      <c r="AA4" s="24">
        <v>7393713</v>
      </c>
      <c r="AB4" s="23" t="s">
        <v>67</v>
      </c>
      <c r="AC4" s="23">
        <v>86.02</v>
      </c>
      <c r="AD4" s="26">
        <f t="shared" ref="AD4:AD67" si="0">IFERROR(O4/I4,0)</f>
        <v>86.023703439672076</v>
      </c>
      <c r="AE4" s="23" t="s">
        <v>68</v>
      </c>
      <c r="AF4" s="25">
        <v>2080.4</v>
      </c>
      <c r="AG4" s="23" t="s">
        <v>69</v>
      </c>
      <c r="AH4" s="23" t="s">
        <v>53</v>
      </c>
      <c r="AJ4" s="11"/>
    </row>
    <row r="5" spans="1:36" ht="15.75" x14ac:dyDescent="0.25">
      <c r="B5" s="23" t="s">
        <v>70</v>
      </c>
      <c r="C5" s="23" t="s">
        <v>71</v>
      </c>
      <c r="D5" s="23" t="s">
        <v>72</v>
      </c>
      <c r="E5" s="23" t="s">
        <v>55</v>
      </c>
      <c r="F5" s="23">
        <v>2010</v>
      </c>
      <c r="G5" s="23" t="s">
        <v>56</v>
      </c>
      <c r="H5" s="23" t="s">
        <v>57</v>
      </c>
      <c r="I5" s="24">
        <v>68869</v>
      </c>
      <c r="J5" s="23" t="s">
        <v>73</v>
      </c>
      <c r="K5" s="23">
        <v>2.2999999999999998</v>
      </c>
      <c r="L5" s="23" t="s">
        <v>74</v>
      </c>
      <c r="M5" s="23">
        <v>19.399999999999999</v>
      </c>
      <c r="N5" s="23" t="s">
        <v>75</v>
      </c>
      <c r="O5" s="24">
        <v>5924150</v>
      </c>
      <c r="P5" s="23" t="s">
        <v>76</v>
      </c>
      <c r="Q5" s="23">
        <v>3.6</v>
      </c>
      <c r="R5" s="23" t="s">
        <v>77</v>
      </c>
      <c r="S5" s="25">
        <v>1666.9</v>
      </c>
      <c r="T5" s="23" t="s">
        <v>78</v>
      </c>
      <c r="U5" s="24">
        <v>2059</v>
      </c>
      <c r="V5" s="23" t="s">
        <v>79</v>
      </c>
      <c r="W5" s="23">
        <v>0</v>
      </c>
      <c r="X5" s="23" t="s">
        <v>80</v>
      </c>
      <c r="Y5" s="23">
        <v>0.6</v>
      </c>
      <c r="Z5" s="23" t="s">
        <v>81</v>
      </c>
      <c r="AA5" s="24">
        <v>5926209</v>
      </c>
      <c r="AB5" s="23" t="s">
        <v>82</v>
      </c>
      <c r="AC5" s="23">
        <v>86.02</v>
      </c>
      <c r="AD5" s="26">
        <f t="shared" si="0"/>
        <v>86.020560774804338</v>
      </c>
      <c r="AE5" s="23" t="s">
        <v>83</v>
      </c>
      <c r="AF5" s="25">
        <v>1667.5</v>
      </c>
      <c r="AG5" s="23" t="s">
        <v>84</v>
      </c>
      <c r="AH5" s="23"/>
      <c r="AJ5" s="11"/>
    </row>
    <row r="6" spans="1:36" ht="15.75" x14ac:dyDescent="0.25">
      <c r="B6" s="23" t="s">
        <v>85</v>
      </c>
      <c r="C6" s="23" t="s">
        <v>86</v>
      </c>
      <c r="D6" s="23" t="s">
        <v>87</v>
      </c>
      <c r="E6" s="23" t="s">
        <v>55</v>
      </c>
      <c r="F6" s="23">
        <v>2010</v>
      </c>
      <c r="G6" s="23" t="s">
        <v>56</v>
      </c>
      <c r="H6" s="23" t="s">
        <v>57</v>
      </c>
      <c r="I6" s="24">
        <v>61097</v>
      </c>
      <c r="J6" s="23" t="s">
        <v>88</v>
      </c>
      <c r="K6" s="23">
        <v>2</v>
      </c>
      <c r="L6" s="23" t="s">
        <v>89</v>
      </c>
      <c r="M6" s="23">
        <v>17.2</v>
      </c>
      <c r="N6" s="23" t="s">
        <v>90</v>
      </c>
      <c r="O6" s="24">
        <v>5255589</v>
      </c>
      <c r="P6" s="23" t="s">
        <v>91</v>
      </c>
      <c r="Q6" s="23">
        <v>3.2</v>
      </c>
      <c r="R6" s="23" t="s">
        <v>92</v>
      </c>
      <c r="S6" s="25">
        <v>1478.8</v>
      </c>
      <c r="T6" s="23" t="s">
        <v>93</v>
      </c>
      <c r="U6" s="24">
        <v>597199</v>
      </c>
      <c r="V6" s="23" t="s">
        <v>94</v>
      </c>
      <c r="W6" s="23">
        <v>1.5</v>
      </c>
      <c r="X6" s="23" t="s">
        <v>95</v>
      </c>
      <c r="Y6" s="23">
        <v>168</v>
      </c>
      <c r="Z6" s="23" t="s">
        <v>96</v>
      </c>
      <c r="AA6" s="24">
        <v>5852788</v>
      </c>
      <c r="AB6" s="23" t="s">
        <v>97</v>
      </c>
      <c r="AC6" s="23">
        <v>86.02</v>
      </c>
      <c r="AD6" s="26">
        <f t="shared" si="0"/>
        <v>86.020410167438669</v>
      </c>
      <c r="AE6" s="23" t="s">
        <v>98</v>
      </c>
      <c r="AF6" s="25">
        <v>1646.8</v>
      </c>
      <c r="AG6" s="23" t="s">
        <v>99</v>
      </c>
      <c r="AH6" s="23"/>
      <c r="AJ6" s="11"/>
    </row>
    <row r="7" spans="1:36" ht="15.75" x14ac:dyDescent="0.25">
      <c r="B7" s="23" t="s">
        <v>100</v>
      </c>
      <c r="C7" s="23" t="s">
        <v>100</v>
      </c>
      <c r="D7" s="23" t="s">
        <v>101</v>
      </c>
      <c r="E7" s="23" t="s">
        <v>55</v>
      </c>
      <c r="F7" s="23">
        <v>2010</v>
      </c>
      <c r="G7" s="23" t="s">
        <v>56</v>
      </c>
      <c r="H7" s="23" t="s">
        <v>57</v>
      </c>
      <c r="I7" s="24">
        <v>47424</v>
      </c>
      <c r="J7" s="23" t="s">
        <v>102</v>
      </c>
      <c r="K7" s="23">
        <v>1.6</v>
      </c>
      <c r="L7" s="23" t="s">
        <v>103</v>
      </c>
      <c r="M7" s="23">
        <v>13.3</v>
      </c>
      <c r="N7" s="23" t="s">
        <v>104</v>
      </c>
      <c r="O7" s="24">
        <v>4078022</v>
      </c>
      <c r="P7" s="23" t="s">
        <v>105</v>
      </c>
      <c r="Q7" s="23">
        <v>2.5</v>
      </c>
      <c r="R7" s="23" t="s">
        <v>106</v>
      </c>
      <c r="S7" s="25">
        <v>1147.5</v>
      </c>
      <c r="T7" s="23" t="s">
        <v>107</v>
      </c>
      <c r="U7" s="24">
        <v>54930</v>
      </c>
      <c r="V7" s="23" t="s">
        <v>108</v>
      </c>
      <c r="W7" s="23">
        <v>0.1</v>
      </c>
      <c r="X7" s="23" t="s">
        <v>109</v>
      </c>
      <c r="Y7" s="23">
        <v>15.5</v>
      </c>
      <c r="Z7" s="23" t="s">
        <v>110</v>
      </c>
      <c r="AA7" s="24">
        <v>4132952</v>
      </c>
      <c r="AB7" s="23" t="s">
        <v>111</v>
      </c>
      <c r="AC7" s="23">
        <v>86.02</v>
      </c>
      <c r="AD7" s="26">
        <f t="shared" si="0"/>
        <v>85.990679824561397</v>
      </c>
      <c r="AE7" s="23" t="s">
        <v>112</v>
      </c>
      <c r="AF7" s="25">
        <v>1162.9000000000001</v>
      </c>
      <c r="AG7" s="23" t="s">
        <v>113</v>
      </c>
      <c r="AH7" s="23"/>
      <c r="AJ7" s="11"/>
    </row>
    <row r="8" spans="1:36" ht="15.75" x14ac:dyDescent="0.25">
      <c r="B8" s="23" t="s">
        <v>114</v>
      </c>
      <c r="C8" s="23" t="s">
        <v>115</v>
      </c>
      <c r="D8" s="23" t="s">
        <v>115</v>
      </c>
      <c r="E8" s="23" t="s">
        <v>55</v>
      </c>
      <c r="F8" s="23">
        <v>2010</v>
      </c>
      <c r="G8" s="23" t="s">
        <v>56</v>
      </c>
      <c r="H8" s="23" t="s">
        <v>57</v>
      </c>
      <c r="I8" s="24">
        <v>2147</v>
      </c>
      <c r="J8" s="23" t="s">
        <v>116</v>
      </c>
      <c r="K8" s="23">
        <v>0.1</v>
      </c>
      <c r="L8" s="23" t="s">
        <v>117</v>
      </c>
      <c r="M8" s="23">
        <v>0.6</v>
      </c>
      <c r="N8" s="23" t="s">
        <v>118</v>
      </c>
      <c r="O8" s="24">
        <v>184355</v>
      </c>
      <c r="P8" s="23" t="s">
        <v>119</v>
      </c>
      <c r="Q8" s="23">
        <v>0.1</v>
      </c>
      <c r="R8" s="23" t="s">
        <v>120</v>
      </c>
      <c r="S8" s="23">
        <v>51.9</v>
      </c>
      <c r="T8" s="23" t="s">
        <v>121</v>
      </c>
      <c r="U8" s="23">
        <v>0</v>
      </c>
      <c r="V8" s="23" t="s">
        <v>122</v>
      </c>
      <c r="W8" s="23">
        <v>0</v>
      </c>
      <c r="X8" s="23" t="s">
        <v>80</v>
      </c>
      <c r="Y8" s="23">
        <v>0</v>
      </c>
      <c r="Z8" s="23" t="s">
        <v>80</v>
      </c>
      <c r="AA8" s="24">
        <v>184355</v>
      </c>
      <c r="AB8" s="23" t="s">
        <v>119</v>
      </c>
      <c r="AC8" s="23">
        <v>86.02</v>
      </c>
      <c r="AD8" s="26">
        <f t="shared" si="0"/>
        <v>85.866325104797397</v>
      </c>
      <c r="AE8" s="23" t="s">
        <v>120</v>
      </c>
      <c r="AF8" s="23">
        <v>51.9</v>
      </c>
      <c r="AG8" s="23" t="s">
        <v>121</v>
      </c>
      <c r="AH8" s="23"/>
      <c r="AJ8" s="11"/>
    </row>
    <row r="9" spans="1:36" ht="15.75" x14ac:dyDescent="0.25">
      <c r="B9" s="23" t="s">
        <v>123</v>
      </c>
      <c r="C9" s="23" t="s">
        <v>124</v>
      </c>
      <c r="D9" s="23" t="s">
        <v>125</v>
      </c>
      <c r="E9" s="23" t="s">
        <v>55</v>
      </c>
      <c r="F9" s="23">
        <v>2010</v>
      </c>
      <c r="G9" s="23" t="s">
        <v>56</v>
      </c>
      <c r="H9" s="23" t="s">
        <v>57</v>
      </c>
      <c r="I9" s="23">
        <v>172</v>
      </c>
      <c r="J9" s="23" t="s">
        <v>126</v>
      </c>
      <c r="K9" s="23">
        <v>0</v>
      </c>
      <c r="L9" s="23" t="s">
        <v>80</v>
      </c>
      <c r="M9" s="23">
        <v>0</v>
      </c>
      <c r="N9" s="23" t="s">
        <v>117</v>
      </c>
      <c r="O9" s="24">
        <v>14724</v>
      </c>
      <c r="P9" s="23" t="s">
        <v>127</v>
      </c>
      <c r="Q9" s="23">
        <v>0</v>
      </c>
      <c r="R9" s="23" t="s">
        <v>80</v>
      </c>
      <c r="S9" s="23">
        <v>4.0999999999999996</v>
      </c>
      <c r="T9" s="23" t="s">
        <v>128</v>
      </c>
      <c r="U9" s="24">
        <v>13523</v>
      </c>
      <c r="V9" s="23" t="s">
        <v>129</v>
      </c>
      <c r="W9" s="23">
        <v>0</v>
      </c>
      <c r="X9" s="23" t="s">
        <v>80</v>
      </c>
      <c r="Y9" s="23">
        <v>3.8</v>
      </c>
      <c r="Z9" s="23" t="s">
        <v>130</v>
      </c>
      <c r="AA9" s="24">
        <v>28247</v>
      </c>
      <c r="AB9" s="23" t="s">
        <v>131</v>
      </c>
      <c r="AC9" s="23">
        <v>86.02</v>
      </c>
      <c r="AD9" s="26">
        <f t="shared" si="0"/>
        <v>85.604651162790702</v>
      </c>
      <c r="AE9" s="23" t="s">
        <v>80</v>
      </c>
      <c r="AF9" s="23">
        <v>7.9</v>
      </c>
      <c r="AG9" s="23" t="s">
        <v>132</v>
      </c>
      <c r="AH9" s="23"/>
      <c r="AJ9" s="11"/>
    </row>
    <row r="10" spans="1:36" ht="15.75" x14ac:dyDescent="0.25">
      <c r="B10" s="23" t="s">
        <v>133</v>
      </c>
      <c r="C10" s="23" t="s">
        <v>133</v>
      </c>
      <c r="D10" s="23" t="s">
        <v>133</v>
      </c>
      <c r="E10" s="23" t="s">
        <v>55</v>
      </c>
      <c r="F10" s="23">
        <v>2010</v>
      </c>
      <c r="G10" s="23" t="s">
        <v>56</v>
      </c>
      <c r="H10" s="23" t="s">
        <v>57</v>
      </c>
      <c r="I10" s="24">
        <v>6161</v>
      </c>
      <c r="J10" s="23" t="s">
        <v>134</v>
      </c>
      <c r="K10" s="23">
        <v>0.2</v>
      </c>
      <c r="L10" s="23" t="s">
        <v>135</v>
      </c>
      <c r="M10" s="23">
        <v>1.7</v>
      </c>
      <c r="N10" s="23" t="s">
        <v>136</v>
      </c>
      <c r="O10" s="24">
        <v>524879</v>
      </c>
      <c r="P10" s="23" t="s">
        <v>137</v>
      </c>
      <c r="Q10" s="23">
        <v>0.3</v>
      </c>
      <c r="R10" s="23" t="s">
        <v>138</v>
      </c>
      <c r="S10" s="23">
        <v>147.69999999999999</v>
      </c>
      <c r="T10" s="23" t="s">
        <v>139</v>
      </c>
      <c r="U10" s="24">
        <v>2561</v>
      </c>
      <c r="V10" s="23" t="s">
        <v>140</v>
      </c>
      <c r="W10" s="23">
        <v>0</v>
      </c>
      <c r="X10" s="23" t="s">
        <v>80</v>
      </c>
      <c r="Y10" s="23">
        <v>0.7</v>
      </c>
      <c r="Z10" s="23" t="s">
        <v>141</v>
      </c>
      <c r="AA10" s="24">
        <v>527440</v>
      </c>
      <c r="AB10" s="23" t="s">
        <v>142</v>
      </c>
      <c r="AC10" s="23">
        <v>86.02</v>
      </c>
      <c r="AD10" s="26">
        <f t="shared" si="0"/>
        <v>85.193799707839631</v>
      </c>
      <c r="AE10" s="23" t="s">
        <v>143</v>
      </c>
      <c r="AF10" s="23">
        <v>148.4</v>
      </c>
      <c r="AG10" s="23" t="s">
        <v>144</v>
      </c>
      <c r="AH10" s="23"/>
      <c r="AJ10" s="11"/>
    </row>
    <row r="11" spans="1:36" ht="15.75" x14ac:dyDescent="0.25">
      <c r="B11" s="23" t="s">
        <v>145</v>
      </c>
      <c r="C11" s="23" t="s">
        <v>145</v>
      </c>
      <c r="D11" s="23" t="s">
        <v>146</v>
      </c>
      <c r="E11" s="23" t="s">
        <v>55</v>
      </c>
      <c r="F11" s="23">
        <v>2010</v>
      </c>
      <c r="G11" s="23" t="s">
        <v>56</v>
      </c>
      <c r="H11" s="23" t="s">
        <v>57</v>
      </c>
      <c r="I11" s="24">
        <v>16780</v>
      </c>
      <c r="J11" s="23" t="s">
        <v>147</v>
      </c>
      <c r="K11" s="23">
        <v>0.5</v>
      </c>
      <c r="L11" s="23" t="s">
        <v>148</v>
      </c>
      <c r="M11" s="23">
        <v>4.7</v>
      </c>
      <c r="N11" s="23" t="s">
        <v>149</v>
      </c>
      <c r="O11" s="24">
        <v>1424792</v>
      </c>
      <c r="P11" s="23" t="s">
        <v>150</v>
      </c>
      <c r="Q11" s="23">
        <v>0.9</v>
      </c>
      <c r="R11" s="23" t="s">
        <v>151</v>
      </c>
      <c r="S11" s="23">
        <v>400.9</v>
      </c>
      <c r="T11" s="23" t="s">
        <v>152</v>
      </c>
      <c r="U11" s="24">
        <v>16664</v>
      </c>
      <c r="V11" s="23" t="s">
        <v>153</v>
      </c>
      <c r="W11" s="23">
        <v>0</v>
      </c>
      <c r="X11" s="23" t="s">
        <v>117</v>
      </c>
      <c r="Y11" s="23">
        <v>4.7</v>
      </c>
      <c r="Z11" s="23" t="s">
        <v>154</v>
      </c>
      <c r="AA11" s="24">
        <v>1441456</v>
      </c>
      <c r="AB11" s="23" t="s">
        <v>155</v>
      </c>
      <c r="AC11" s="23">
        <v>86.02</v>
      </c>
      <c r="AD11" s="26">
        <f t="shared" si="0"/>
        <v>84.910131108462451</v>
      </c>
      <c r="AE11" s="23" t="s">
        <v>156</v>
      </c>
      <c r="AF11" s="23">
        <v>405.6</v>
      </c>
      <c r="AG11" s="23" t="s">
        <v>157</v>
      </c>
      <c r="AH11" s="23"/>
      <c r="AJ11" s="11"/>
    </row>
    <row r="12" spans="1:36" ht="15.75" x14ac:dyDescent="0.25">
      <c r="B12" s="23" t="s">
        <v>158</v>
      </c>
      <c r="C12" s="23" t="s">
        <v>158</v>
      </c>
      <c r="D12" s="23" t="s">
        <v>158</v>
      </c>
      <c r="E12" s="23" t="s">
        <v>55</v>
      </c>
      <c r="F12" s="23">
        <v>2010</v>
      </c>
      <c r="G12" s="23" t="s">
        <v>56</v>
      </c>
      <c r="H12" s="23" t="s">
        <v>57</v>
      </c>
      <c r="I12" s="24">
        <v>36771</v>
      </c>
      <c r="J12" s="23" t="s">
        <v>159</v>
      </c>
      <c r="K12" s="23">
        <v>1.2</v>
      </c>
      <c r="L12" s="23" t="s">
        <v>160</v>
      </c>
      <c r="M12" s="23">
        <v>10.3</v>
      </c>
      <c r="N12" s="23" t="s">
        <v>161</v>
      </c>
      <c r="O12" s="24">
        <v>3120284</v>
      </c>
      <c r="P12" s="23" t="s">
        <v>162</v>
      </c>
      <c r="Q12" s="23">
        <v>1.9</v>
      </c>
      <c r="R12" s="23" t="s">
        <v>163</v>
      </c>
      <c r="S12" s="23">
        <v>878</v>
      </c>
      <c r="T12" s="23" t="s">
        <v>164</v>
      </c>
      <c r="U12" s="24">
        <v>4594</v>
      </c>
      <c r="V12" s="23" t="s">
        <v>165</v>
      </c>
      <c r="W12" s="23">
        <v>0</v>
      </c>
      <c r="X12" s="23" t="s">
        <v>80</v>
      </c>
      <c r="Y12" s="23">
        <v>1.3</v>
      </c>
      <c r="Z12" s="23" t="s">
        <v>166</v>
      </c>
      <c r="AA12" s="24">
        <v>3124879</v>
      </c>
      <c r="AB12" s="23" t="s">
        <v>167</v>
      </c>
      <c r="AC12" s="23">
        <v>86.02</v>
      </c>
      <c r="AD12" s="26">
        <f t="shared" si="0"/>
        <v>84.857197247831166</v>
      </c>
      <c r="AE12" s="23" t="s">
        <v>168</v>
      </c>
      <c r="AF12" s="23">
        <v>879.3</v>
      </c>
      <c r="AG12" s="23" t="s">
        <v>169</v>
      </c>
      <c r="AH12" s="23"/>
      <c r="AJ12" s="11"/>
    </row>
    <row r="13" spans="1:36" ht="15.75" x14ac:dyDescent="0.25">
      <c r="B13" s="23" t="s">
        <v>170</v>
      </c>
      <c r="C13" s="23" t="s">
        <v>170</v>
      </c>
      <c r="D13" s="23" t="s">
        <v>171</v>
      </c>
      <c r="E13" s="23" t="s">
        <v>55</v>
      </c>
      <c r="F13" s="23">
        <v>2010</v>
      </c>
      <c r="G13" s="23" t="s">
        <v>56</v>
      </c>
      <c r="H13" s="23" t="s">
        <v>57</v>
      </c>
      <c r="I13" s="24">
        <v>2961</v>
      </c>
      <c r="J13" s="23" t="s">
        <v>172</v>
      </c>
      <c r="K13" s="23">
        <v>0.1</v>
      </c>
      <c r="L13" s="23" t="s">
        <v>173</v>
      </c>
      <c r="M13" s="23">
        <v>0.8</v>
      </c>
      <c r="N13" s="23" t="s">
        <v>174</v>
      </c>
      <c r="O13" s="24">
        <v>248612</v>
      </c>
      <c r="P13" s="23" t="s">
        <v>175</v>
      </c>
      <c r="Q13" s="23">
        <v>0.2</v>
      </c>
      <c r="R13" s="23" t="s">
        <v>109</v>
      </c>
      <c r="S13" s="23">
        <v>70</v>
      </c>
      <c r="T13" s="23" t="s">
        <v>176</v>
      </c>
      <c r="U13" s="24">
        <v>30249</v>
      </c>
      <c r="V13" s="23" t="s">
        <v>177</v>
      </c>
      <c r="W13" s="23">
        <v>0.1</v>
      </c>
      <c r="X13" s="23" t="s">
        <v>117</v>
      </c>
      <c r="Y13" s="23">
        <v>8.5</v>
      </c>
      <c r="Z13" s="23" t="s">
        <v>178</v>
      </c>
      <c r="AA13" s="24">
        <v>278862</v>
      </c>
      <c r="AB13" s="23" t="s">
        <v>179</v>
      </c>
      <c r="AC13" s="23">
        <v>86.02</v>
      </c>
      <c r="AD13" s="26">
        <f t="shared" si="0"/>
        <v>83.96217494089835</v>
      </c>
      <c r="AE13" s="23" t="s">
        <v>109</v>
      </c>
      <c r="AF13" s="23">
        <v>78.5</v>
      </c>
      <c r="AG13" s="23" t="s">
        <v>180</v>
      </c>
      <c r="AH13" s="23"/>
      <c r="AJ13" s="11"/>
    </row>
    <row r="14" spans="1:36" ht="15.75" x14ac:dyDescent="0.25">
      <c r="B14" s="23" t="s">
        <v>181</v>
      </c>
      <c r="C14" s="23" t="s">
        <v>182</v>
      </c>
      <c r="D14" s="23" t="s">
        <v>183</v>
      </c>
      <c r="E14" s="23" t="s">
        <v>55</v>
      </c>
      <c r="F14" s="23">
        <v>2010</v>
      </c>
      <c r="G14" s="23" t="s">
        <v>56</v>
      </c>
      <c r="H14" s="23" t="s">
        <v>57</v>
      </c>
      <c r="I14" s="23">
        <v>889</v>
      </c>
      <c r="J14" s="23" t="s">
        <v>184</v>
      </c>
      <c r="K14" s="23">
        <v>0</v>
      </c>
      <c r="L14" s="23" t="s">
        <v>117</v>
      </c>
      <c r="M14" s="23">
        <v>0.3</v>
      </c>
      <c r="N14" s="23" t="s">
        <v>185</v>
      </c>
      <c r="O14" s="24">
        <v>74411</v>
      </c>
      <c r="P14" s="23" t="s">
        <v>186</v>
      </c>
      <c r="Q14" s="23">
        <v>0</v>
      </c>
      <c r="R14" s="23" t="s">
        <v>117</v>
      </c>
      <c r="S14" s="23">
        <v>20.9</v>
      </c>
      <c r="T14" s="23" t="s">
        <v>187</v>
      </c>
      <c r="U14" s="24">
        <v>10712</v>
      </c>
      <c r="V14" s="23" t="s">
        <v>188</v>
      </c>
      <c r="W14" s="23">
        <v>0</v>
      </c>
      <c r="X14" s="23" t="s">
        <v>80</v>
      </c>
      <c r="Y14" s="23">
        <v>3</v>
      </c>
      <c r="Z14" s="23" t="s">
        <v>189</v>
      </c>
      <c r="AA14" s="24">
        <v>85122</v>
      </c>
      <c r="AB14" s="23" t="s">
        <v>190</v>
      </c>
      <c r="AC14" s="23">
        <v>86.02</v>
      </c>
      <c r="AD14" s="26">
        <f t="shared" si="0"/>
        <v>83.701912260967376</v>
      </c>
      <c r="AE14" s="23" t="s">
        <v>117</v>
      </c>
      <c r="AF14" s="23">
        <v>24</v>
      </c>
      <c r="AG14" s="23" t="s">
        <v>191</v>
      </c>
      <c r="AH14" s="23"/>
      <c r="AJ14" s="11"/>
    </row>
    <row r="15" spans="1:36" ht="15.75" x14ac:dyDescent="0.25">
      <c r="B15" s="23" t="s">
        <v>192</v>
      </c>
      <c r="C15" s="23" t="s">
        <v>193</v>
      </c>
      <c r="D15" s="23" t="s">
        <v>194</v>
      </c>
      <c r="E15" s="23" t="s">
        <v>55</v>
      </c>
      <c r="F15" s="23">
        <v>2010</v>
      </c>
      <c r="G15" s="23" t="s">
        <v>56</v>
      </c>
      <c r="H15" s="23" t="s">
        <v>57</v>
      </c>
      <c r="I15" s="24">
        <v>39444</v>
      </c>
      <c r="J15" s="23" t="s">
        <v>195</v>
      </c>
      <c r="K15" s="23">
        <v>1.3</v>
      </c>
      <c r="L15" s="23" t="s">
        <v>196</v>
      </c>
      <c r="M15" s="23">
        <v>11.1</v>
      </c>
      <c r="N15" s="23" t="s">
        <v>197</v>
      </c>
      <c r="O15" s="24">
        <v>3282679</v>
      </c>
      <c r="P15" s="23" t="s">
        <v>198</v>
      </c>
      <c r="Q15" s="23">
        <v>2</v>
      </c>
      <c r="R15" s="23" t="s">
        <v>199</v>
      </c>
      <c r="S15" s="23">
        <v>923.7</v>
      </c>
      <c r="T15" s="23" t="s">
        <v>200</v>
      </c>
      <c r="U15" s="24">
        <v>3334</v>
      </c>
      <c r="V15" s="23" t="s">
        <v>201</v>
      </c>
      <c r="W15" s="23">
        <v>0</v>
      </c>
      <c r="X15" s="23" t="s">
        <v>80</v>
      </c>
      <c r="Y15" s="23">
        <v>0.9</v>
      </c>
      <c r="Z15" s="23" t="s">
        <v>202</v>
      </c>
      <c r="AA15" s="24">
        <v>3286013</v>
      </c>
      <c r="AB15" s="23" t="s">
        <v>203</v>
      </c>
      <c r="AC15" s="23">
        <v>86.02</v>
      </c>
      <c r="AD15" s="26">
        <f t="shared" si="0"/>
        <v>83.223785620119656</v>
      </c>
      <c r="AE15" s="23" t="s">
        <v>204</v>
      </c>
      <c r="AF15" s="23">
        <v>924.6</v>
      </c>
      <c r="AG15" s="23" t="s">
        <v>205</v>
      </c>
      <c r="AH15" s="23"/>
      <c r="AJ15" s="11"/>
    </row>
    <row r="16" spans="1:36" ht="15.75" x14ac:dyDescent="0.25">
      <c r="B16" s="23" t="s">
        <v>206</v>
      </c>
      <c r="C16" s="23" t="s">
        <v>206</v>
      </c>
      <c r="D16" s="23" t="s">
        <v>206</v>
      </c>
      <c r="E16" s="23" t="s">
        <v>55</v>
      </c>
      <c r="F16" s="23">
        <v>2010</v>
      </c>
      <c r="G16" s="23" t="s">
        <v>56</v>
      </c>
      <c r="H16" s="23" t="s">
        <v>57</v>
      </c>
      <c r="I16" s="24">
        <v>19553</v>
      </c>
      <c r="J16" s="23" t="s">
        <v>207</v>
      </c>
      <c r="K16" s="23">
        <v>0.6</v>
      </c>
      <c r="L16" s="23" t="s">
        <v>208</v>
      </c>
      <c r="M16" s="23">
        <v>5.5</v>
      </c>
      <c r="N16" s="23" t="s">
        <v>209</v>
      </c>
      <c r="O16" s="24">
        <v>1626258</v>
      </c>
      <c r="P16" s="23" t="s">
        <v>210</v>
      </c>
      <c r="Q16" s="23">
        <v>1</v>
      </c>
      <c r="R16" s="23" t="s">
        <v>211</v>
      </c>
      <c r="S16" s="23">
        <v>457.6</v>
      </c>
      <c r="T16" s="23" t="s">
        <v>212</v>
      </c>
      <c r="U16" s="24">
        <v>2216</v>
      </c>
      <c r="V16" s="23" t="s">
        <v>213</v>
      </c>
      <c r="W16" s="23">
        <v>0</v>
      </c>
      <c r="X16" s="23" t="s">
        <v>80</v>
      </c>
      <c r="Y16" s="23">
        <v>0.6</v>
      </c>
      <c r="Z16" s="23" t="s">
        <v>214</v>
      </c>
      <c r="AA16" s="24">
        <v>1628474</v>
      </c>
      <c r="AB16" s="23" t="s">
        <v>215</v>
      </c>
      <c r="AC16" s="23">
        <v>86.02</v>
      </c>
      <c r="AD16" s="26">
        <f t="shared" si="0"/>
        <v>83.171789495218121</v>
      </c>
      <c r="AE16" s="23" t="s">
        <v>216</v>
      </c>
      <c r="AF16" s="23">
        <v>458.2</v>
      </c>
      <c r="AG16" s="23" t="s">
        <v>217</v>
      </c>
      <c r="AH16" s="23"/>
      <c r="AJ16" s="11"/>
    </row>
    <row r="17" spans="2:36" ht="15.75" x14ac:dyDescent="0.25">
      <c r="B17" s="23" t="s">
        <v>218</v>
      </c>
      <c r="C17" s="23" t="s">
        <v>218</v>
      </c>
      <c r="D17" s="23" t="s">
        <v>219</v>
      </c>
      <c r="E17" s="23" t="s">
        <v>55</v>
      </c>
      <c r="F17" s="23">
        <v>2010</v>
      </c>
      <c r="G17" s="23" t="s">
        <v>56</v>
      </c>
      <c r="H17" s="23" t="s">
        <v>57</v>
      </c>
      <c r="I17" s="24">
        <v>15668</v>
      </c>
      <c r="J17" s="23" t="s">
        <v>220</v>
      </c>
      <c r="K17" s="23">
        <v>0.5</v>
      </c>
      <c r="L17" s="23" t="s">
        <v>221</v>
      </c>
      <c r="M17" s="23">
        <v>4.4000000000000004</v>
      </c>
      <c r="N17" s="23" t="s">
        <v>222</v>
      </c>
      <c r="O17" s="24">
        <v>1281341</v>
      </c>
      <c r="P17" s="23" t="s">
        <v>223</v>
      </c>
      <c r="Q17" s="23">
        <v>0.8</v>
      </c>
      <c r="R17" s="23" t="s">
        <v>224</v>
      </c>
      <c r="S17" s="23">
        <v>360.5</v>
      </c>
      <c r="T17" s="23" t="s">
        <v>225</v>
      </c>
      <c r="U17" s="24">
        <v>77852</v>
      </c>
      <c r="V17" s="23" t="s">
        <v>226</v>
      </c>
      <c r="W17" s="23">
        <v>0.2</v>
      </c>
      <c r="X17" s="23" t="s">
        <v>135</v>
      </c>
      <c r="Y17" s="23">
        <v>21.9</v>
      </c>
      <c r="Z17" s="23" t="s">
        <v>227</v>
      </c>
      <c r="AA17" s="24">
        <v>1359193</v>
      </c>
      <c r="AB17" s="23" t="s">
        <v>228</v>
      </c>
      <c r="AC17" s="23">
        <v>86.02</v>
      </c>
      <c r="AD17" s="26">
        <f t="shared" si="0"/>
        <v>81.780763339290274</v>
      </c>
      <c r="AE17" s="23" t="s">
        <v>229</v>
      </c>
      <c r="AF17" s="23">
        <v>382.4</v>
      </c>
      <c r="AG17" s="23" t="s">
        <v>230</v>
      </c>
      <c r="AH17" s="23"/>
      <c r="AJ17" s="11"/>
    </row>
    <row r="18" spans="2:36" ht="15.75" x14ac:dyDescent="0.25">
      <c r="B18" s="23" t="s">
        <v>231</v>
      </c>
      <c r="C18" s="23" t="s">
        <v>232</v>
      </c>
      <c r="D18" s="23" t="s">
        <v>232</v>
      </c>
      <c r="E18" s="23" t="s">
        <v>55</v>
      </c>
      <c r="F18" s="23">
        <v>2010</v>
      </c>
      <c r="G18" s="23" t="s">
        <v>56</v>
      </c>
      <c r="H18" s="23" t="s">
        <v>57</v>
      </c>
      <c r="I18" s="23">
        <v>489</v>
      </c>
      <c r="J18" s="23" t="s">
        <v>233</v>
      </c>
      <c r="K18" s="23">
        <v>0</v>
      </c>
      <c r="L18" s="23" t="s">
        <v>117</v>
      </c>
      <c r="M18" s="23">
        <v>0.1</v>
      </c>
      <c r="N18" s="23" t="s">
        <v>234</v>
      </c>
      <c r="O18" s="24">
        <v>39774</v>
      </c>
      <c r="P18" s="23" t="s">
        <v>235</v>
      </c>
      <c r="Q18" s="23">
        <v>0</v>
      </c>
      <c r="R18" s="23" t="s">
        <v>120</v>
      </c>
      <c r="S18" s="23">
        <v>11.2</v>
      </c>
      <c r="T18" s="23" t="s">
        <v>236</v>
      </c>
      <c r="U18" s="23">
        <v>19</v>
      </c>
      <c r="V18" s="23" t="s">
        <v>237</v>
      </c>
      <c r="W18" s="23">
        <v>0</v>
      </c>
      <c r="X18" s="23" t="s">
        <v>80</v>
      </c>
      <c r="Y18" s="23">
        <v>0</v>
      </c>
      <c r="Z18" s="23" t="s">
        <v>80</v>
      </c>
      <c r="AA18" s="24">
        <v>39793</v>
      </c>
      <c r="AB18" s="23" t="s">
        <v>238</v>
      </c>
      <c r="AC18" s="23">
        <v>86.02</v>
      </c>
      <c r="AD18" s="26">
        <f t="shared" si="0"/>
        <v>81.337423312883431</v>
      </c>
      <c r="AE18" s="23" t="s">
        <v>120</v>
      </c>
      <c r="AF18" s="23">
        <v>11.2</v>
      </c>
      <c r="AG18" s="23" t="s">
        <v>239</v>
      </c>
      <c r="AH18" s="23"/>
      <c r="AJ18" s="11"/>
    </row>
    <row r="19" spans="2:36" ht="15.75" x14ac:dyDescent="0.25">
      <c r="B19" s="23" t="s">
        <v>240</v>
      </c>
      <c r="C19" s="23" t="s">
        <v>240</v>
      </c>
      <c r="D19" s="23" t="s">
        <v>241</v>
      </c>
      <c r="E19" s="23" t="s">
        <v>55</v>
      </c>
      <c r="F19" s="23">
        <v>2010</v>
      </c>
      <c r="G19" s="23" t="s">
        <v>56</v>
      </c>
      <c r="H19" s="23" t="s">
        <v>57</v>
      </c>
      <c r="I19" s="24">
        <v>20116</v>
      </c>
      <c r="J19" s="23" t="s">
        <v>242</v>
      </c>
      <c r="K19" s="23">
        <v>0.7</v>
      </c>
      <c r="L19" s="23" t="s">
        <v>243</v>
      </c>
      <c r="M19" s="23">
        <v>5.7</v>
      </c>
      <c r="N19" s="23" t="s">
        <v>244</v>
      </c>
      <c r="O19" s="24">
        <v>1621214</v>
      </c>
      <c r="P19" s="23" t="s">
        <v>245</v>
      </c>
      <c r="Q19" s="23">
        <v>1</v>
      </c>
      <c r="R19" s="23" t="s">
        <v>246</v>
      </c>
      <c r="S19" s="23">
        <v>456.2</v>
      </c>
      <c r="T19" s="23" t="s">
        <v>247</v>
      </c>
      <c r="U19" s="24">
        <v>112509</v>
      </c>
      <c r="V19" s="23" t="s">
        <v>248</v>
      </c>
      <c r="W19" s="23">
        <v>0.3</v>
      </c>
      <c r="X19" s="23" t="s">
        <v>185</v>
      </c>
      <c r="Y19" s="23">
        <v>31.7</v>
      </c>
      <c r="Z19" s="23" t="s">
        <v>249</v>
      </c>
      <c r="AA19" s="24">
        <v>1733722</v>
      </c>
      <c r="AB19" s="23" t="s">
        <v>250</v>
      </c>
      <c r="AC19" s="23">
        <v>86.02</v>
      </c>
      <c r="AD19" s="26">
        <f t="shared" si="0"/>
        <v>80.593259097236029</v>
      </c>
      <c r="AE19" s="23" t="s">
        <v>251</v>
      </c>
      <c r="AF19" s="23">
        <v>487.8</v>
      </c>
      <c r="AG19" s="23" t="s">
        <v>252</v>
      </c>
      <c r="AH19" s="23"/>
      <c r="AJ19" s="11"/>
    </row>
    <row r="20" spans="2:36" ht="15.75" x14ac:dyDescent="0.25">
      <c r="B20" s="23" t="s">
        <v>253</v>
      </c>
      <c r="C20" s="23" t="s">
        <v>253</v>
      </c>
      <c r="D20" s="23" t="s">
        <v>254</v>
      </c>
      <c r="E20" s="23" t="s">
        <v>55</v>
      </c>
      <c r="F20" s="23">
        <v>2010</v>
      </c>
      <c r="G20" s="23" t="s">
        <v>56</v>
      </c>
      <c r="H20" s="23" t="s">
        <v>57</v>
      </c>
      <c r="I20" s="24">
        <v>6326</v>
      </c>
      <c r="J20" s="23" t="s">
        <v>255</v>
      </c>
      <c r="K20" s="23">
        <v>0.2</v>
      </c>
      <c r="L20" s="23" t="s">
        <v>135</v>
      </c>
      <c r="M20" s="23">
        <v>1.8</v>
      </c>
      <c r="N20" s="23" t="s">
        <v>256</v>
      </c>
      <c r="O20" s="24">
        <v>509814</v>
      </c>
      <c r="P20" s="23" t="s">
        <v>257</v>
      </c>
      <c r="Q20" s="23">
        <v>0.3</v>
      </c>
      <c r="R20" s="23" t="s">
        <v>258</v>
      </c>
      <c r="S20" s="23">
        <v>143.4</v>
      </c>
      <c r="T20" s="23" t="s">
        <v>259</v>
      </c>
      <c r="U20" s="24">
        <v>44756</v>
      </c>
      <c r="V20" s="23" t="s">
        <v>260</v>
      </c>
      <c r="W20" s="23">
        <v>0.1</v>
      </c>
      <c r="X20" s="23" t="s">
        <v>173</v>
      </c>
      <c r="Y20" s="23">
        <v>12.6</v>
      </c>
      <c r="Z20" s="23" t="s">
        <v>261</v>
      </c>
      <c r="AA20" s="24">
        <v>554570</v>
      </c>
      <c r="AB20" s="23" t="s">
        <v>262</v>
      </c>
      <c r="AC20" s="23">
        <v>86.02</v>
      </c>
      <c r="AD20" s="26">
        <f t="shared" si="0"/>
        <v>80.590262409105279</v>
      </c>
      <c r="AE20" s="23" t="s">
        <v>263</v>
      </c>
      <c r="AF20" s="23">
        <v>156</v>
      </c>
      <c r="AG20" s="23" t="s">
        <v>264</v>
      </c>
      <c r="AH20" s="23" t="s">
        <v>253</v>
      </c>
      <c r="AJ20" s="11"/>
    </row>
    <row r="21" spans="2:36" ht="15.75" x14ac:dyDescent="0.25">
      <c r="B21" s="23" t="s">
        <v>265</v>
      </c>
      <c r="C21" s="23" t="s">
        <v>265</v>
      </c>
      <c r="D21" s="23" t="s">
        <v>266</v>
      </c>
      <c r="E21" s="23" t="s">
        <v>55</v>
      </c>
      <c r="F21" s="23">
        <v>2010</v>
      </c>
      <c r="G21" s="23" t="s">
        <v>56</v>
      </c>
      <c r="H21" s="23" t="s">
        <v>57</v>
      </c>
      <c r="I21" s="23">
        <v>143</v>
      </c>
      <c r="J21" s="23" t="s">
        <v>267</v>
      </c>
      <c r="K21" s="23">
        <v>0</v>
      </c>
      <c r="L21" s="23" t="s">
        <v>80</v>
      </c>
      <c r="M21" s="23">
        <v>0</v>
      </c>
      <c r="N21" s="23" t="s">
        <v>120</v>
      </c>
      <c r="O21" s="24">
        <v>11441</v>
      </c>
      <c r="P21" s="23" t="s">
        <v>268</v>
      </c>
      <c r="Q21" s="23">
        <v>0</v>
      </c>
      <c r="R21" s="23" t="s">
        <v>80</v>
      </c>
      <c r="S21" s="23">
        <v>3.2</v>
      </c>
      <c r="T21" s="23" t="s">
        <v>269</v>
      </c>
      <c r="U21" s="24">
        <v>35985</v>
      </c>
      <c r="V21" s="23" t="s">
        <v>270</v>
      </c>
      <c r="W21" s="23">
        <v>0.1</v>
      </c>
      <c r="X21" s="23" t="s">
        <v>173</v>
      </c>
      <c r="Y21" s="23">
        <v>10.1</v>
      </c>
      <c r="Z21" s="23" t="s">
        <v>271</v>
      </c>
      <c r="AA21" s="24">
        <v>47427</v>
      </c>
      <c r="AB21" s="23" t="s">
        <v>272</v>
      </c>
      <c r="AC21" s="23">
        <v>86.02</v>
      </c>
      <c r="AD21" s="26">
        <f t="shared" si="0"/>
        <v>80.006993006993014</v>
      </c>
      <c r="AE21" s="23" t="s">
        <v>80</v>
      </c>
      <c r="AF21" s="23">
        <v>13.3</v>
      </c>
      <c r="AG21" s="23" t="s">
        <v>273</v>
      </c>
      <c r="AH21" s="23"/>
      <c r="AJ21" s="11"/>
    </row>
    <row r="22" spans="2:36" ht="15.75" x14ac:dyDescent="0.25">
      <c r="B22" s="23" t="s">
        <v>274</v>
      </c>
      <c r="C22" s="23" t="s">
        <v>275</v>
      </c>
      <c r="D22" s="23" t="s">
        <v>276</v>
      </c>
      <c r="E22" s="23" t="s">
        <v>55</v>
      </c>
      <c r="F22" s="23">
        <v>2010</v>
      </c>
      <c r="G22" s="23" t="s">
        <v>56</v>
      </c>
      <c r="H22" s="23" t="s">
        <v>57</v>
      </c>
      <c r="I22" s="24">
        <v>15019</v>
      </c>
      <c r="J22" s="23" t="s">
        <v>277</v>
      </c>
      <c r="K22" s="23">
        <v>0.5</v>
      </c>
      <c r="L22" s="23" t="s">
        <v>278</v>
      </c>
      <c r="M22" s="23">
        <v>4.2</v>
      </c>
      <c r="N22" s="23" t="s">
        <v>279</v>
      </c>
      <c r="O22" s="24">
        <v>1186278</v>
      </c>
      <c r="P22" s="23" t="s">
        <v>280</v>
      </c>
      <c r="Q22" s="23">
        <v>0.7</v>
      </c>
      <c r="R22" s="23" t="s">
        <v>281</v>
      </c>
      <c r="S22" s="23">
        <v>333.8</v>
      </c>
      <c r="T22" s="23" t="s">
        <v>282</v>
      </c>
      <c r="U22" s="24">
        <v>37627</v>
      </c>
      <c r="V22" s="23" t="s">
        <v>283</v>
      </c>
      <c r="W22" s="23">
        <v>0.1</v>
      </c>
      <c r="X22" s="23" t="s">
        <v>173</v>
      </c>
      <c r="Y22" s="23">
        <v>10.6</v>
      </c>
      <c r="Z22" s="23" t="s">
        <v>284</v>
      </c>
      <c r="AA22" s="24">
        <v>1223905</v>
      </c>
      <c r="AB22" s="23" t="s">
        <v>285</v>
      </c>
      <c r="AC22" s="23">
        <v>86.02</v>
      </c>
      <c r="AD22" s="26">
        <f t="shared" si="0"/>
        <v>78.985152140621878</v>
      </c>
      <c r="AE22" s="23" t="s">
        <v>286</v>
      </c>
      <c r="AF22" s="23">
        <v>344.4</v>
      </c>
      <c r="AG22" s="23" t="s">
        <v>287</v>
      </c>
      <c r="AH22" s="23"/>
      <c r="AJ22" s="11"/>
    </row>
    <row r="23" spans="2:36" ht="15.75" x14ac:dyDescent="0.25">
      <c r="B23" s="23" t="s">
        <v>288</v>
      </c>
      <c r="C23" s="23" t="s">
        <v>288</v>
      </c>
      <c r="D23" s="23" t="s">
        <v>289</v>
      </c>
      <c r="E23" s="23" t="s">
        <v>55</v>
      </c>
      <c r="F23" s="23">
        <v>2010</v>
      </c>
      <c r="G23" s="23" t="s">
        <v>56</v>
      </c>
      <c r="H23" s="23" t="s">
        <v>57</v>
      </c>
      <c r="I23" s="23">
        <v>846</v>
      </c>
      <c r="J23" s="23" t="s">
        <v>290</v>
      </c>
      <c r="K23" s="23">
        <v>0</v>
      </c>
      <c r="L23" s="23" t="s">
        <v>117</v>
      </c>
      <c r="M23" s="23">
        <v>0.2</v>
      </c>
      <c r="N23" s="23" t="s">
        <v>185</v>
      </c>
      <c r="O23" s="24">
        <v>66585</v>
      </c>
      <c r="P23" s="23" t="s">
        <v>291</v>
      </c>
      <c r="Q23" s="23">
        <v>0</v>
      </c>
      <c r="R23" s="23" t="s">
        <v>117</v>
      </c>
      <c r="S23" s="23">
        <v>18.7</v>
      </c>
      <c r="T23" s="23" t="s">
        <v>292</v>
      </c>
      <c r="U23" s="24">
        <v>30301</v>
      </c>
      <c r="V23" s="23" t="s">
        <v>293</v>
      </c>
      <c r="W23" s="23">
        <v>0.1</v>
      </c>
      <c r="X23" s="23" t="s">
        <v>117</v>
      </c>
      <c r="Y23" s="23">
        <v>8.5</v>
      </c>
      <c r="Z23" s="23" t="s">
        <v>294</v>
      </c>
      <c r="AA23" s="24">
        <v>96886</v>
      </c>
      <c r="AB23" s="23" t="s">
        <v>295</v>
      </c>
      <c r="AC23" s="23">
        <v>86.02</v>
      </c>
      <c r="AD23" s="26">
        <f t="shared" si="0"/>
        <v>78.705673758865245</v>
      </c>
      <c r="AE23" s="23" t="s">
        <v>117</v>
      </c>
      <c r="AF23" s="23">
        <v>27.3</v>
      </c>
      <c r="AG23" s="23" t="s">
        <v>296</v>
      </c>
      <c r="AH23" s="23"/>
      <c r="AJ23" s="11"/>
    </row>
    <row r="24" spans="2:36" ht="15.75" x14ac:dyDescent="0.25">
      <c r="B24" s="23" t="s">
        <v>297</v>
      </c>
      <c r="C24" s="23" t="s">
        <v>298</v>
      </c>
      <c r="D24" s="23" t="s">
        <v>299</v>
      </c>
      <c r="E24" s="23" t="s">
        <v>55</v>
      </c>
      <c r="F24" s="23">
        <v>2010</v>
      </c>
      <c r="G24" s="23" t="s">
        <v>56</v>
      </c>
      <c r="H24" s="23" t="s">
        <v>57</v>
      </c>
      <c r="I24" s="24">
        <v>9360</v>
      </c>
      <c r="J24" s="23" t="s">
        <v>300</v>
      </c>
      <c r="K24" s="23">
        <v>0.3</v>
      </c>
      <c r="L24" s="23" t="s">
        <v>258</v>
      </c>
      <c r="M24" s="23">
        <v>2.6</v>
      </c>
      <c r="N24" s="23" t="s">
        <v>301</v>
      </c>
      <c r="O24" s="24">
        <v>734053</v>
      </c>
      <c r="P24" s="23" t="s">
        <v>302</v>
      </c>
      <c r="Q24" s="23">
        <v>0.4</v>
      </c>
      <c r="R24" s="23" t="s">
        <v>303</v>
      </c>
      <c r="S24" s="23">
        <v>206.5</v>
      </c>
      <c r="T24" s="23" t="s">
        <v>304</v>
      </c>
      <c r="U24" s="24">
        <v>62242</v>
      </c>
      <c r="V24" s="23" t="s">
        <v>305</v>
      </c>
      <c r="W24" s="23">
        <v>0.2</v>
      </c>
      <c r="X24" s="23" t="s">
        <v>135</v>
      </c>
      <c r="Y24" s="23">
        <v>17.5</v>
      </c>
      <c r="Z24" s="23" t="s">
        <v>306</v>
      </c>
      <c r="AA24" s="24">
        <v>796295</v>
      </c>
      <c r="AB24" s="23" t="s">
        <v>307</v>
      </c>
      <c r="AC24" s="23">
        <v>86.02</v>
      </c>
      <c r="AD24" s="26">
        <f t="shared" si="0"/>
        <v>78.424465811965817</v>
      </c>
      <c r="AE24" s="23" t="s">
        <v>138</v>
      </c>
      <c r="AF24" s="23">
        <v>224.1</v>
      </c>
      <c r="AG24" s="23" t="s">
        <v>308</v>
      </c>
      <c r="AH24" s="23"/>
      <c r="AJ24" s="11"/>
    </row>
    <row r="25" spans="2:36" ht="15.75" x14ac:dyDescent="0.25">
      <c r="B25" s="23" t="s">
        <v>309</v>
      </c>
      <c r="C25" s="23" t="s">
        <v>309</v>
      </c>
      <c r="D25" s="23" t="s">
        <v>310</v>
      </c>
      <c r="E25" s="23" t="s">
        <v>55</v>
      </c>
      <c r="F25" s="23">
        <v>2010</v>
      </c>
      <c r="G25" s="23" t="s">
        <v>56</v>
      </c>
      <c r="H25" s="23" t="s">
        <v>57</v>
      </c>
      <c r="I25" s="23">
        <v>520</v>
      </c>
      <c r="J25" s="23" t="s">
        <v>311</v>
      </c>
      <c r="K25" s="23">
        <v>0</v>
      </c>
      <c r="L25" s="23" t="s">
        <v>120</v>
      </c>
      <c r="M25" s="23">
        <v>0.1</v>
      </c>
      <c r="N25" s="23" t="s">
        <v>312</v>
      </c>
      <c r="O25" s="24">
        <v>39630</v>
      </c>
      <c r="P25" s="23" t="s">
        <v>313</v>
      </c>
      <c r="Q25" s="23">
        <v>0</v>
      </c>
      <c r="R25" s="23" t="s">
        <v>314</v>
      </c>
      <c r="S25" s="23">
        <v>11.2</v>
      </c>
      <c r="T25" s="23" t="s">
        <v>315</v>
      </c>
      <c r="U25" s="24">
        <v>353655</v>
      </c>
      <c r="V25" s="23" t="s">
        <v>316</v>
      </c>
      <c r="W25" s="23">
        <v>0.9</v>
      </c>
      <c r="X25" s="23" t="s">
        <v>317</v>
      </c>
      <c r="Y25" s="23">
        <v>99.5</v>
      </c>
      <c r="Z25" s="23" t="s">
        <v>318</v>
      </c>
      <c r="AA25" s="24">
        <v>393285</v>
      </c>
      <c r="AB25" s="23" t="s">
        <v>319</v>
      </c>
      <c r="AC25" s="23">
        <v>86.02</v>
      </c>
      <c r="AD25" s="26">
        <f t="shared" si="0"/>
        <v>76.211538461538467</v>
      </c>
      <c r="AE25" s="23" t="s">
        <v>143</v>
      </c>
      <c r="AF25" s="23">
        <v>110.7</v>
      </c>
      <c r="AG25" s="23" t="s">
        <v>320</v>
      </c>
      <c r="AH25" s="23"/>
      <c r="AJ25" s="11"/>
    </row>
    <row r="26" spans="2:36" ht="15.75" x14ac:dyDescent="0.25">
      <c r="B26" s="23" t="s">
        <v>321</v>
      </c>
      <c r="C26" s="23" t="s">
        <v>321</v>
      </c>
      <c r="D26" s="23" t="s">
        <v>321</v>
      </c>
      <c r="E26" s="23" t="s">
        <v>55</v>
      </c>
      <c r="F26" s="23">
        <v>2010</v>
      </c>
      <c r="G26" s="23" t="s">
        <v>56</v>
      </c>
      <c r="H26" s="23" t="s">
        <v>57</v>
      </c>
      <c r="I26" s="24">
        <v>9692</v>
      </c>
      <c r="J26" s="23" t="s">
        <v>322</v>
      </c>
      <c r="K26" s="23">
        <v>0.3</v>
      </c>
      <c r="L26" s="23" t="s">
        <v>258</v>
      </c>
      <c r="M26" s="23">
        <v>2.7</v>
      </c>
      <c r="N26" s="23" t="s">
        <v>323</v>
      </c>
      <c r="O26" s="24">
        <v>736746</v>
      </c>
      <c r="P26" s="23" t="s">
        <v>324</v>
      </c>
      <c r="Q26" s="23">
        <v>0.4</v>
      </c>
      <c r="R26" s="23" t="s">
        <v>303</v>
      </c>
      <c r="S26" s="23">
        <v>207.3</v>
      </c>
      <c r="T26" s="23" t="s">
        <v>325</v>
      </c>
      <c r="U26" s="24">
        <v>14299</v>
      </c>
      <c r="V26" s="23" t="s">
        <v>326</v>
      </c>
      <c r="W26" s="23">
        <v>0</v>
      </c>
      <c r="X26" s="23" t="s">
        <v>117</v>
      </c>
      <c r="Y26" s="23">
        <v>4</v>
      </c>
      <c r="Z26" s="23" t="s">
        <v>327</v>
      </c>
      <c r="AA26" s="24">
        <v>751045</v>
      </c>
      <c r="AB26" s="23" t="s">
        <v>328</v>
      </c>
      <c r="AC26" s="23">
        <v>86.02</v>
      </c>
      <c r="AD26" s="26">
        <f t="shared" si="0"/>
        <v>76.015889393314069</v>
      </c>
      <c r="AE26" s="23" t="s">
        <v>138</v>
      </c>
      <c r="AF26" s="23">
        <v>211.3</v>
      </c>
      <c r="AG26" s="23" t="s">
        <v>329</v>
      </c>
      <c r="AH26" s="23"/>
      <c r="AJ26" s="11"/>
    </row>
    <row r="27" spans="2:36" ht="15.75" x14ac:dyDescent="0.25">
      <c r="B27" s="23" t="s">
        <v>330</v>
      </c>
      <c r="C27" s="23" t="s">
        <v>331</v>
      </c>
      <c r="D27" s="23" t="s">
        <v>331</v>
      </c>
      <c r="E27" s="23" t="s">
        <v>55</v>
      </c>
      <c r="F27" s="23">
        <v>2010</v>
      </c>
      <c r="G27" s="23" t="s">
        <v>56</v>
      </c>
      <c r="H27" s="23" t="s">
        <v>57</v>
      </c>
      <c r="I27" s="24">
        <v>27192</v>
      </c>
      <c r="J27" s="23" t="s">
        <v>332</v>
      </c>
      <c r="K27" s="23">
        <v>0.9</v>
      </c>
      <c r="L27" s="23" t="s">
        <v>333</v>
      </c>
      <c r="M27" s="23">
        <v>7.7</v>
      </c>
      <c r="N27" s="23" t="s">
        <v>334</v>
      </c>
      <c r="O27" s="24">
        <v>1972893</v>
      </c>
      <c r="P27" s="23" t="s">
        <v>335</v>
      </c>
      <c r="Q27" s="23">
        <v>1.2</v>
      </c>
      <c r="R27" s="23" t="s">
        <v>336</v>
      </c>
      <c r="S27" s="23">
        <v>555.1</v>
      </c>
      <c r="T27" s="23" t="s">
        <v>337</v>
      </c>
      <c r="U27" s="24">
        <v>97308</v>
      </c>
      <c r="V27" s="23" t="s">
        <v>338</v>
      </c>
      <c r="W27" s="23">
        <v>0.2</v>
      </c>
      <c r="X27" s="23" t="s">
        <v>143</v>
      </c>
      <c r="Y27" s="23">
        <v>27.4</v>
      </c>
      <c r="Z27" s="23" t="s">
        <v>339</v>
      </c>
      <c r="AA27" s="24">
        <v>2070201</v>
      </c>
      <c r="AB27" s="23" t="s">
        <v>340</v>
      </c>
      <c r="AC27" s="23">
        <v>86.02</v>
      </c>
      <c r="AD27" s="26">
        <f t="shared" si="0"/>
        <v>72.554170344218889</v>
      </c>
      <c r="AE27" s="23" t="s">
        <v>341</v>
      </c>
      <c r="AF27" s="23">
        <v>582.5</v>
      </c>
      <c r="AG27" s="23" t="s">
        <v>342</v>
      </c>
      <c r="AH27" s="23"/>
      <c r="AJ27" s="11"/>
    </row>
    <row r="28" spans="2:36" ht="15.75" x14ac:dyDescent="0.25">
      <c r="B28" s="23" t="s">
        <v>343</v>
      </c>
      <c r="C28" s="23" t="s">
        <v>344</v>
      </c>
      <c r="D28" s="23" t="s">
        <v>345</v>
      </c>
      <c r="E28" s="23" t="s">
        <v>55</v>
      </c>
      <c r="F28" s="23">
        <v>2010</v>
      </c>
      <c r="G28" s="23" t="s">
        <v>56</v>
      </c>
      <c r="H28" s="23" t="s">
        <v>57</v>
      </c>
      <c r="I28" s="24">
        <v>2154</v>
      </c>
      <c r="J28" s="23" t="s">
        <v>346</v>
      </c>
      <c r="K28" s="23">
        <v>0.1</v>
      </c>
      <c r="L28" s="23" t="s">
        <v>173</v>
      </c>
      <c r="M28" s="23">
        <v>0.6</v>
      </c>
      <c r="N28" s="23" t="s">
        <v>347</v>
      </c>
      <c r="O28" s="24">
        <v>148597</v>
      </c>
      <c r="P28" s="23" t="s">
        <v>348</v>
      </c>
      <c r="Q28" s="23">
        <v>0.1</v>
      </c>
      <c r="R28" s="23" t="s">
        <v>173</v>
      </c>
      <c r="S28" s="23">
        <v>41.8</v>
      </c>
      <c r="T28" s="23" t="s">
        <v>349</v>
      </c>
      <c r="U28" s="24">
        <v>194513</v>
      </c>
      <c r="V28" s="23" t="s">
        <v>350</v>
      </c>
      <c r="W28" s="23">
        <v>0.5</v>
      </c>
      <c r="X28" s="23" t="s">
        <v>351</v>
      </c>
      <c r="Y28" s="23">
        <v>54.7</v>
      </c>
      <c r="Z28" s="23" t="s">
        <v>352</v>
      </c>
      <c r="AA28" s="24">
        <v>343111</v>
      </c>
      <c r="AB28" s="23" t="s">
        <v>353</v>
      </c>
      <c r="AC28" s="23">
        <v>86.02</v>
      </c>
      <c r="AD28" s="26">
        <f t="shared" si="0"/>
        <v>68.986536675951712</v>
      </c>
      <c r="AE28" s="23" t="s">
        <v>109</v>
      </c>
      <c r="AF28" s="23">
        <v>96.5</v>
      </c>
      <c r="AG28" s="23" t="s">
        <v>354</v>
      </c>
      <c r="AH28" s="23"/>
      <c r="AJ28" s="11"/>
    </row>
    <row r="29" spans="2:36" ht="15.75" x14ac:dyDescent="0.25">
      <c r="B29" s="23" t="s">
        <v>355</v>
      </c>
      <c r="C29" s="23" t="s">
        <v>355</v>
      </c>
      <c r="D29" s="23" t="s">
        <v>356</v>
      </c>
      <c r="E29" s="23" t="s">
        <v>55</v>
      </c>
      <c r="F29" s="23">
        <v>2010</v>
      </c>
      <c r="G29" s="23" t="s">
        <v>56</v>
      </c>
      <c r="H29" s="23" t="s">
        <v>57</v>
      </c>
      <c r="I29" s="24">
        <v>28849</v>
      </c>
      <c r="J29" s="23" t="s">
        <v>357</v>
      </c>
      <c r="K29" s="23">
        <v>0.9</v>
      </c>
      <c r="L29" s="23" t="s">
        <v>358</v>
      </c>
      <c r="M29" s="23">
        <v>8.1</v>
      </c>
      <c r="N29" s="23" t="s">
        <v>359</v>
      </c>
      <c r="O29" s="24">
        <v>1986892</v>
      </c>
      <c r="P29" s="23" t="s">
        <v>360</v>
      </c>
      <c r="Q29" s="23">
        <v>1.2</v>
      </c>
      <c r="R29" s="23" t="s">
        <v>361</v>
      </c>
      <c r="S29" s="23">
        <v>559.1</v>
      </c>
      <c r="T29" s="23" t="s">
        <v>362</v>
      </c>
      <c r="U29" s="24">
        <v>88621</v>
      </c>
      <c r="V29" s="23" t="s">
        <v>363</v>
      </c>
      <c r="W29" s="23">
        <v>0.2</v>
      </c>
      <c r="X29" s="23" t="s">
        <v>364</v>
      </c>
      <c r="Y29" s="23">
        <v>24.9</v>
      </c>
      <c r="Z29" s="23" t="s">
        <v>365</v>
      </c>
      <c r="AA29" s="24">
        <v>2075514</v>
      </c>
      <c r="AB29" s="23" t="s">
        <v>366</v>
      </c>
      <c r="AC29" s="23">
        <v>86.02</v>
      </c>
      <c r="AD29" s="26">
        <f t="shared" si="0"/>
        <v>68.872127283441372</v>
      </c>
      <c r="AE29" s="23" t="s">
        <v>341</v>
      </c>
      <c r="AF29" s="23">
        <v>584</v>
      </c>
      <c r="AG29" s="23" t="s">
        <v>367</v>
      </c>
      <c r="AH29" s="23"/>
      <c r="AJ29" s="11"/>
    </row>
    <row r="30" spans="2:36" ht="15.75" x14ac:dyDescent="0.25">
      <c r="B30" s="23" t="s">
        <v>368</v>
      </c>
      <c r="C30" s="23" t="s">
        <v>369</v>
      </c>
      <c r="D30" s="23" t="s">
        <v>370</v>
      </c>
      <c r="E30" s="23" t="s">
        <v>55</v>
      </c>
      <c r="F30" s="23">
        <v>2010</v>
      </c>
      <c r="G30" s="23" t="s">
        <v>56</v>
      </c>
      <c r="H30" s="23" t="s">
        <v>57</v>
      </c>
      <c r="I30" s="24">
        <v>11002</v>
      </c>
      <c r="J30" s="23" t="s">
        <v>371</v>
      </c>
      <c r="K30" s="23">
        <v>0.4</v>
      </c>
      <c r="L30" s="23" t="s">
        <v>65</v>
      </c>
      <c r="M30" s="23">
        <v>3.1</v>
      </c>
      <c r="N30" s="23" t="s">
        <v>372</v>
      </c>
      <c r="O30" s="24">
        <v>752275</v>
      </c>
      <c r="P30" s="23" t="s">
        <v>373</v>
      </c>
      <c r="Q30" s="23">
        <v>0.5</v>
      </c>
      <c r="R30" s="23" t="s">
        <v>303</v>
      </c>
      <c r="S30" s="23">
        <v>211.7</v>
      </c>
      <c r="T30" s="23" t="s">
        <v>374</v>
      </c>
      <c r="U30" s="24">
        <v>52539</v>
      </c>
      <c r="V30" s="23" t="s">
        <v>375</v>
      </c>
      <c r="W30" s="23">
        <v>0.1</v>
      </c>
      <c r="X30" s="23" t="s">
        <v>109</v>
      </c>
      <c r="Y30" s="23">
        <v>14.8</v>
      </c>
      <c r="Z30" s="23" t="s">
        <v>376</v>
      </c>
      <c r="AA30" s="24">
        <v>804814</v>
      </c>
      <c r="AB30" s="23" t="s">
        <v>377</v>
      </c>
      <c r="AC30" s="23">
        <v>86.02</v>
      </c>
      <c r="AD30" s="26">
        <f t="shared" si="0"/>
        <v>68.376204326486089</v>
      </c>
      <c r="AE30" s="23" t="s">
        <v>378</v>
      </c>
      <c r="AF30" s="23">
        <v>226.5</v>
      </c>
      <c r="AG30" s="23" t="s">
        <v>379</v>
      </c>
      <c r="AH30" s="23"/>
      <c r="AJ30" s="11"/>
    </row>
    <row r="31" spans="2:36" ht="15.75" x14ac:dyDescent="0.25">
      <c r="B31" s="23" t="s">
        <v>380</v>
      </c>
      <c r="C31" s="23" t="s">
        <v>381</v>
      </c>
      <c r="D31" s="23" t="s">
        <v>382</v>
      </c>
      <c r="E31" s="23" t="s">
        <v>55</v>
      </c>
      <c r="F31" s="23">
        <v>2010</v>
      </c>
      <c r="G31" s="23" t="s">
        <v>56</v>
      </c>
      <c r="H31" s="23" t="s">
        <v>57</v>
      </c>
      <c r="I31" s="24">
        <v>15304</v>
      </c>
      <c r="J31" s="23" t="s">
        <v>383</v>
      </c>
      <c r="K31" s="23">
        <v>0.5</v>
      </c>
      <c r="L31" s="23" t="s">
        <v>384</v>
      </c>
      <c r="M31" s="23">
        <v>4.3</v>
      </c>
      <c r="N31" s="23" t="s">
        <v>385</v>
      </c>
      <c r="O31" s="24">
        <v>1043780</v>
      </c>
      <c r="P31" s="23" t="s">
        <v>386</v>
      </c>
      <c r="Q31" s="23">
        <v>0.6</v>
      </c>
      <c r="R31" s="23" t="s">
        <v>387</v>
      </c>
      <c r="S31" s="23">
        <v>293.7</v>
      </c>
      <c r="T31" s="23" t="s">
        <v>388</v>
      </c>
      <c r="U31" s="24">
        <v>14961</v>
      </c>
      <c r="V31" s="23" t="s">
        <v>389</v>
      </c>
      <c r="W31" s="23">
        <v>0</v>
      </c>
      <c r="X31" s="23" t="s">
        <v>117</v>
      </c>
      <c r="Y31" s="23">
        <v>4.2</v>
      </c>
      <c r="Z31" s="23" t="s">
        <v>390</v>
      </c>
      <c r="AA31" s="24">
        <v>1058741</v>
      </c>
      <c r="AB31" s="23" t="s">
        <v>391</v>
      </c>
      <c r="AC31" s="23">
        <v>86.02</v>
      </c>
      <c r="AD31" s="26">
        <f t="shared" si="0"/>
        <v>68.203084161003659</v>
      </c>
      <c r="AE31" s="23" t="s">
        <v>392</v>
      </c>
      <c r="AF31" s="23">
        <v>297.89999999999998</v>
      </c>
      <c r="AG31" s="23" t="s">
        <v>393</v>
      </c>
      <c r="AH31" s="23"/>
      <c r="AJ31" s="11"/>
    </row>
    <row r="32" spans="2:36" ht="15.75" x14ac:dyDescent="0.25">
      <c r="B32" s="23" t="s">
        <v>394</v>
      </c>
      <c r="C32" s="23" t="s">
        <v>394</v>
      </c>
      <c r="D32" s="23" t="s">
        <v>395</v>
      </c>
      <c r="E32" s="23" t="s">
        <v>55</v>
      </c>
      <c r="F32" s="23">
        <v>2010</v>
      </c>
      <c r="G32" s="23" t="s">
        <v>56</v>
      </c>
      <c r="H32" s="23" t="s">
        <v>57</v>
      </c>
      <c r="I32" s="24">
        <v>7446</v>
      </c>
      <c r="J32" s="23" t="s">
        <v>396</v>
      </c>
      <c r="K32" s="23">
        <v>0.2</v>
      </c>
      <c r="L32" s="23" t="s">
        <v>143</v>
      </c>
      <c r="M32" s="23">
        <v>2.1</v>
      </c>
      <c r="N32" s="23" t="s">
        <v>397</v>
      </c>
      <c r="O32" s="24">
        <v>506029</v>
      </c>
      <c r="P32" s="23" t="s">
        <v>398</v>
      </c>
      <c r="Q32" s="23">
        <v>0.3</v>
      </c>
      <c r="R32" s="23" t="s">
        <v>258</v>
      </c>
      <c r="S32" s="23">
        <v>142.4</v>
      </c>
      <c r="T32" s="23" t="s">
        <v>399</v>
      </c>
      <c r="U32" s="24">
        <v>12439</v>
      </c>
      <c r="V32" s="23" t="s">
        <v>400</v>
      </c>
      <c r="W32" s="23">
        <v>0</v>
      </c>
      <c r="X32" s="23" t="s">
        <v>117</v>
      </c>
      <c r="Y32" s="23">
        <v>3.5</v>
      </c>
      <c r="Z32" s="23" t="s">
        <v>401</v>
      </c>
      <c r="AA32" s="24">
        <v>518468</v>
      </c>
      <c r="AB32" s="23" t="s">
        <v>402</v>
      </c>
      <c r="AC32" s="23">
        <v>86.02</v>
      </c>
      <c r="AD32" s="26">
        <f t="shared" si="0"/>
        <v>67.95984421165727</v>
      </c>
      <c r="AE32" s="23" t="s">
        <v>143</v>
      </c>
      <c r="AF32" s="23">
        <v>145.9</v>
      </c>
      <c r="AG32" s="23" t="s">
        <v>403</v>
      </c>
      <c r="AH32" s="23"/>
      <c r="AJ32" s="11"/>
    </row>
    <row r="33" spans="2:36" ht="15.75" x14ac:dyDescent="0.25">
      <c r="B33" s="23" t="s">
        <v>404</v>
      </c>
      <c r="C33" s="23" t="s">
        <v>405</v>
      </c>
      <c r="D33" s="23" t="s">
        <v>405</v>
      </c>
      <c r="E33" s="23" t="s">
        <v>55</v>
      </c>
      <c r="F33" s="23">
        <v>2010</v>
      </c>
      <c r="G33" s="23" t="s">
        <v>56</v>
      </c>
      <c r="H33" s="23" t="s">
        <v>57</v>
      </c>
      <c r="I33" s="24">
        <v>10029</v>
      </c>
      <c r="J33" s="23" t="s">
        <v>406</v>
      </c>
      <c r="K33" s="23">
        <v>0.3</v>
      </c>
      <c r="L33" s="23" t="s">
        <v>263</v>
      </c>
      <c r="M33" s="23">
        <v>2.8</v>
      </c>
      <c r="N33" s="23" t="s">
        <v>407</v>
      </c>
      <c r="O33" s="24">
        <v>672618</v>
      </c>
      <c r="P33" s="23" t="s">
        <v>408</v>
      </c>
      <c r="Q33" s="23">
        <v>0.4</v>
      </c>
      <c r="R33" s="23" t="s">
        <v>378</v>
      </c>
      <c r="S33" s="23">
        <v>189.3</v>
      </c>
      <c r="T33" s="23" t="s">
        <v>409</v>
      </c>
      <c r="U33" s="24">
        <v>22853</v>
      </c>
      <c r="V33" s="23" t="s">
        <v>410</v>
      </c>
      <c r="W33" s="23">
        <v>0.1</v>
      </c>
      <c r="X33" s="23" t="s">
        <v>117</v>
      </c>
      <c r="Y33" s="23">
        <v>6.4</v>
      </c>
      <c r="Z33" s="23" t="s">
        <v>411</v>
      </c>
      <c r="AA33" s="24">
        <v>695471</v>
      </c>
      <c r="AB33" s="23" t="s">
        <v>412</v>
      </c>
      <c r="AC33" s="23">
        <v>86.02</v>
      </c>
      <c r="AD33" s="26">
        <f t="shared" si="0"/>
        <v>67.067304816033499</v>
      </c>
      <c r="AE33" s="23" t="s">
        <v>258</v>
      </c>
      <c r="AF33" s="23">
        <v>195.7</v>
      </c>
      <c r="AG33" s="23" t="s">
        <v>413</v>
      </c>
      <c r="AH33" s="23"/>
      <c r="AJ33" s="11"/>
    </row>
    <row r="34" spans="2:36" ht="15.75" x14ac:dyDescent="0.25">
      <c r="B34" s="23" t="s">
        <v>414</v>
      </c>
      <c r="C34" s="23" t="s">
        <v>415</v>
      </c>
      <c r="D34" s="23" t="s">
        <v>416</v>
      </c>
      <c r="E34" s="23" t="s">
        <v>55</v>
      </c>
      <c r="F34" s="23">
        <v>2010</v>
      </c>
      <c r="G34" s="23" t="s">
        <v>56</v>
      </c>
      <c r="H34" s="23" t="s">
        <v>57</v>
      </c>
      <c r="I34" s="24">
        <v>6616</v>
      </c>
      <c r="J34" s="23" t="s">
        <v>417</v>
      </c>
      <c r="K34" s="23">
        <v>0.2</v>
      </c>
      <c r="L34" s="23" t="s">
        <v>135</v>
      </c>
      <c r="M34" s="23">
        <v>1.9</v>
      </c>
      <c r="N34" s="23" t="s">
        <v>418</v>
      </c>
      <c r="O34" s="24">
        <v>441832</v>
      </c>
      <c r="P34" s="23" t="s">
        <v>419</v>
      </c>
      <c r="Q34" s="23">
        <v>0.3</v>
      </c>
      <c r="R34" s="23" t="s">
        <v>263</v>
      </c>
      <c r="S34" s="23">
        <v>124.3</v>
      </c>
      <c r="T34" s="23" t="s">
        <v>420</v>
      </c>
      <c r="U34" s="24">
        <v>72539</v>
      </c>
      <c r="V34" s="23" t="s">
        <v>421</v>
      </c>
      <c r="W34" s="23">
        <v>0.2</v>
      </c>
      <c r="X34" s="23" t="s">
        <v>109</v>
      </c>
      <c r="Y34" s="23">
        <v>20.399999999999999</v>
      </c>
      <c r="Z34" s="23" t="s">
        <v>422</v>
      </c>
      <c r="AA34" s="24">
        <v>514371</v>
      </c>
      <c r="AB34" s="23" t="s">
        <v>423</v>
      </c>
      <c r="AC34" s="23">
        <v>86.02</v>
      </c>
      <c r="AD34" s="26">
        <f t="shared" si="0"/>
        <v>66.782345828295036</v>
      </c>
      <c r="AE34" s="23" t="s">
        <v>364</v>
      </c>
      <c r="AF34" s="23">
        <v>144.69999999999999</v>
      </c>
      <c r="AG34" s="23" t="s">
        <v>424</v>
      </c>
      <c r="AH34" s="23"/>
      <c r="AJ34" s="11"/>
    </row>
    <row r="35" spans="2:36" ht="15.75" x14ac:dyDescent="0.25">
      <c r="B35" s="23" t="s">
        <v>425</v>
      </c>
      <c r="C35" s="23" t="s">
        <v>425</v>
      </c>
      <c r="D35" s="23" t="s">
        <v>425</v>
      </c>
      <c r="E35" s="23" t="s">
        <v>55</v>
      </c>
      <c r="F35" s="23">
        <v>2010</v>
      </c>
      <c r="G35" s="23" t="s">
        <v>56</v>
      </c>
      <c r="H35" s="23" t="s">
        <v>57</v>
      </c>
      <c r="I35" s="23">
        <v>961</v>
      </c>
      <c r="J35" s="23" t="s">
        <v>426</v>
      </c>
      <c r="K35" s="23">
        <v>0</v>
      </c>
      <c r="L35" s="23" t="s">
        <v>120</v>
      </c>
      <c r="M35" s="23">
        <v>0.3</v>
      </c>
      <c r="N35" s="23" t="s">
        <v>427</v>
      </c>
      <c r="O35" s="24">
        <v>63991</v>
      </c>
      <c r="P35" s="23" t="s">
        <v>428</v>
      </c>
      <c r="Q35" s="23">
        <v>0</v>
      </c>
      <c r="R35" s="23" t="s">
        <v>314</v>
      </c>
      <c r="S35" s="23">
        <v>18</v>
      </c>
      <c r="T35" s="23" t="s">
        <v>429</v>
      </c>
      <c r="U35" s="24">
        <v>5954</v>
      </c>
      <c r="V35" s="23" t="s">
        <v>430</v>
      </c>
      <c r="W35" s="23">
        <v>0</v>
      </c>
      <c r="X35" s="23" t="s">
        <v>80</v>
      </c>
      <c r="Y35" s="23">
        <v>1.7</v>
      </c>
      <c r="Z35" s="23" t="s">
        <v>431</v>
      </c>
      <c r="AA35" s="24">
        <v>69946</v>
      </c>
      <c r="AB35" s="23" t="s">
        <v>432</v>
      </c>
      <c r="AC35" s="23">
        <v>86.02</v>
      </c>
      <c r="AD35" s="26">
        <f t="shared" si="0"/>
        <v>66.587929240374606</v>
      </c>
      <c r="AE35" s="23" t="s">
        <v>120</v>
      </c>
      <c r="AF35" s="23">
        <v>19.7</v>
      </c>
      <c r="AG35" s="23" t="s">
        <v>433</v>
      </c>
      <c r="AH35" s="23"/>
      <c r="AJ35" s="11"/>
    </row>
    <row r="36" spans="2:36" ht="15.75" x14ac:dyDescent="0.25">
      <c r="B36" s="23" t="s">
        <v>434</v>
      </c>
      <c r="C36" s="23" t="s">
        <v>435</v>
      </c>
      <c r="D36" s="23" t="s">
        <v>436</v>
      </c>
      <c r="E36" s="23" t="s">
        <v>55</v>
      </c>
      <c r="F36" s="23">
        <v>2010</v>
      </c>
      <c r="G36" s="23" t="s">
        <v>56</v>
      </c>
      <c r="H36" s="23" t="s">
        <v>57</v>
      </c>
      <c r="I36" s="24">
        <v>40840</v>
      </c>
      <c r="J36" s="23" t="s">
        <v>437</v>
      </c>
      <c r="K36" s="23">
        <v>1.3</v>
      </c>
      <c r="L36" s="23" t="s">
        <v>438</v>
      </c>
      <c r="M36" s="23">
        <v>11.5</v>
      </c>
      <c r="N36" s="23" t="s">
        <v>439</v>
      </c>
      <c r="O36" s="24">
        <v>2711781</v>
      </c>
      <c r="P36" s="23" t="s">
        <v>440</v>
      </c>
      <c r="Q36" s="23">
        <v>1.7</v>
      </c>
      <c r="R36" s="23" t="s">
        <v>441</v>
      </c>
      <c r="S36" s="23">
        <v>763</v>
      </c>
      <c r="T36" s="23" t="s">
        <v>442</v>
      </c>
      <c r="U36" s="24">
        <v>10295</v>
      </c>
      <c r="V36" s="23" t="s">
        <v>443</v>
      </c>
      <c r="W36" s="23">
        <v>0</v>
      </c>
      <c r="X36" s="23" t="s">
        <v>80</v>
      </c>
      <c r="Y36" s="23">
        <v>2.9</v>
      </c>
      <c r="Z36" s="23" t="s">
        <v>444</v>
      </c>
      <c r="AA36" s="24">
        <v>2722076</v>
      </c>
      <c r="AB36" s="23" t="s">
        <v>445</v>
      </c>
      <c r="AC36" s="23">
        <v>86.02</v>
      </c>
      <c r="AD36" s="26">
        <f t="shared" si="0"/>
        <v>66.400122428991182</v>
      </c>
      <c r="AE36" s="23" t="s">
        <v>446</v>
      </c>
      <c r="AF36" s="23">
        <v>765.9</v>
      </c>
      <c r="AG36" s="23" t="s">
        <v>447</v>
      </c>
      <c r="AH36" s="23"/>
      <c r="AJ36" s="11"/>
    </row>
    <row r="37" spans="2:36" ht="15.75" x14ac:dyDescent="0.25">
      <c r="B37" s="23" t="s">
        <v>448</v>
      </c>
      <c r="C37" s="23" t="s">
        <v>449</v>
      </c>
      <c r="D37" s="23" t="s">
        <v>450</v>
      </c>
      <c r="E37" s="23" t="s">
        <v>55</v>
      </c>
      <c r="F37" s="23">
        <v>2010</v>
      </c>
      <c r="G37" s="23" t="s">
        <v>56</v>
      </c>
      <c r="H37" s="23" t="s">
        <v>57</v>
      </c>
      <c r="I37" s="24">
        <v>8240</v>
      </c>
      <c r="J37" s="23" t="s">
        <v>451</v>
      </c>
      <c r="K37" s="23">
        <v>0.3</v>
      </c>
      <c r="L37" s="23" t="s">
        <v>263</v>
      </c>
      <c r="M37" s="23">
        <v>2.2999999999999998</v>
      </c>
      <c r="N37" s="23" t="s">
        <v>452</v>
      </c>
      <c r="O37" s="24">
        <v>538457</v>
      </c>
      <c r="P37" s="23" t="s">
        <v>453</v>
      </c>
      <c r="Q37" s="23">
        <v>0.3</v>
      </c>
      <c r="R37" s="23" t="s">
        <v>65</v>
      </c>
      <c r="S37" s="23">
        <v>151.5</v>
      </c>
      <c r="T37" s="23" t="s">
        <v>454</v>
      </c>
      <c r="U37" s="24">
        <v>36156</v>
      </c>
      <c r="V37" s="23" t="s">
        <v>455</v>
      </c>
      <c r="W37" s="23">
        <v>0.1</v>
      </c>
      <c r="X37" s="23" t="s">
        <v>173</v>
      </c>
      <c r="Y37" s="23">
        <v>10.199999999999999</v>
      </c>
      <c r="Z37" s="23" t="s">
        <v>456</v>
      </c>
      <c r="AA37" s="24">
        <v>574612</v>
      </c>
      <c r="AB37" s="23" t="s">
        <v>457</v>
      </c>
      <c r="AC37" s="23">
        <v>86.02</v>
      </c>
      <c r="AD37" s="26">
        <f t="shared" si="0"/>
        <v>65.346723300970879</v>
      </c>
      <c r="AE37" s="23" t="s">
        <v>263</v>
      </c>
      <c r="AF37" s="23">
        <v>161.69999999999999</v>
      </c>
      <c r="AG37" s="23" t="s">
        <v>458</v>
      </c>
      <c r="AH37" s="23"/>
      <c r="AJ37" s="11"/>
    </row>
    <row r="38" spans="2:36" ht="15.75" x14ac:dyDescent="0.25">
      <c r="B38" s="23" t="s">
        <v>459</v>
      </c>
      <c r="C38" s="23" t="s">
        <v>459</v>
      </c>
      <c r="D38" s="23" t="s">
        <v>460</v>
      </c>
      <c r="E38" s="23" t="s">
        <v>55</v>
      </c>
      <c r="F38" s="23">
        <v>2010</v>
      </c>
      <c r="G38" s="23" t="s">
        <v>56</v>
      </c>
      <c r="H38" s="23" t="s">
        <v>57</v>
      </c>
      <c r="I38" s="24">
        <v>21118</v>
      </c>
      <c r="J38" s="23" t="s">
        <v>461</v>
      </c>
      <c r="K38" s="23">
        <v>0.7</v>
      </c>
      <c r="L38" s="23" t="s">
        <v>462</v>
      </c>
      <c r="M38" s="23">
        <v>5.9</v>
      </c>
      <c r="N38" s="23" t="s">
        <v>463</v>
      </c>
      <c r="O38" s="24">
        <v>1378517</v>
      </c>
      <c r="P38" s="23" t="s">
        <v>464</v>
      </c>
      <c r="Q38" s="23">
        <v>0.8</v>
      </c>
      <c r="R38" s="23" t="s">
        <v>333</v>
      </c>
      <c r="S38" s="23">
        <v>387.9</v>
      </c>
      <c r="T38" s="23" t="s">
        <v>465</v>
      </c>
      <c r="U38" s="24">
        <v>111379</v>
      </c>
      <c r="V38" s="23" t="s">
        <v>466</v>
      </c>
      <c r="W38" s="23">
        <v>0.3</v>
      </c>
      <c r="X38" s="23" t="s">
        <v>263</v>
      </c>
      <c r="Y38" s="23">
        <v>31.3</v>
      </c>
      <c r="Z38" s="23" t="s">
        <v>467</v>
      </c>
      <c r="AA38" s="24">
        <v>1489896</v>
      </c>
      <c r="AB38" s="23" t="s">
        <v>468</v>
      </c>
      <c r="AC38" s="23">
        <v>86.02</v>
      </c>
      <c r="AD38" s="26">
        <f t="shared" si="0"/>
        <v>65.27687280992518</v>
      </c>
      <c r="AE38" s="23" t="s">
        <v>469</v>
      </c>
      <c r="AF38" s="23">
        <v>419.2</v>
      </c>
      <c r="AG38" s="23" t="s">
        <v>470</v>
      </c>
      <c r="AH38" s="23"/>
      <c r="AJ38" s="11"/>
    </row>
    <row r="39" spans="2:36" ht="15.75" x14ac:dyDescent="0.25">
      <c r="B39" s="23" t="s">
        <v>471</v>
      </c>
      <c r="C39" s="23" t="s">
        <v>471</v>
      </c>
      <c r="D39" s="23" t="s">
        <v>471</v>
      </c>
      <c r="E39" s="23" t="s">
        <v>55</v>
      </c>
      <c r="F39" s="23">
        <v>2010</v>
      </c>
      <c r="G39" s="23" t="s">
        <v>56</v>
      </c>
      <c r="H39" s="23" t="s">
        <v>57</v>
      </c>
      <c r="I39" s="24">
        <v>298363</v>
      </c>
      <c r="J39" s="23" t="s">
        <v>472</v>
      </c>
      <c r="K39" s="23">
        <v>9.8000000000000007</v>
      </c>
      <c r="L39" s="23" t="s">
        <v>473</v>
      </c>
      <c r="M39" s="23">
        <v>84</v>
      </c>
      <c r="N39" s="23" t="s">
        <v>474</v>
      </c>
      <c r="O39" s="24">
        <v>19472494</v>
      </c>
      <c r="P39" s="23" t="s">
        <v>475</v>
      </c>
      <c r="Q39" s="23">
        <v>11.8</v>
      </c>
      <c r="R39" s="23" t="s">
        <v>476</v>
      </c>
      <c r="S39" s="25">
        <v>5479.1</v>
      </c>
      <c r="T39" s="23" t="s">
        <v>477</v>
      </c>
      <c r="U39" s="24">
        <v>839704</v>
      </c>
      <c r="V39" s="23" t="s">
        <v>478</v>
      </c>
      <c r="W39" s="23">
        <v>2.1</v>
      </c>
      <c r="X39" s="23" t="s">
        <v>479</v>
      </c>
      <c r="Y39" s="23">
        <v>236.3</v>
      </c>
      <c r="Z39" s="23" t="s">
        <v>480</v>
      </c>
      <c r="AA39" s="24">
        <v>20312198</v>
      </c>
      <c r="AB39" s="23" t="s">
        <v>481</v>
      </c>
      <c r="AC39" s="23">
        <v>86.02</v>
      </c>
      <c r="AD39" s="26">
        <f t="shared" si="0"/>
        <v>65.26443962555679</v>
      </c>
      <c r="AE39" s="23" t="s">
        <v>482</v>
      </c>
      <c r="AF39" s="25">
        <v>5715.3</v>
      </c>
      <c r="AG39" s="23" t="s">
        <v>483</v>
      </c>
      <c r="AH39" s="23" t="s">
        <v>471</v>
      </c>
      <c r="AJ39" s="11"/>
    </row>
    <row r="40" spans="2:36" ht="15.75" x14ac:dyDescent="0.25">
      <c r="B40" s="23" t="s">
        <v>484</v>
      </c>
      <c r="C40" s="23" t="s">
        <v>484</v>
      </c>
      <c r="D40" s="23" t="s">
        <v>485</v>
      </c>
      <c r="E40" s="23" t="s">
        <v>55</v>
      </c>
      <c r="F40" s="23">
        <v>2010</v>
      </c>
      <c r="G40" s="23" t="s">
        <v>56</v>
      </c>
      <c r="H40" s="23" t="s">
        <v>57</v>
      </c>
      <c r="I40" s="24">
        <v>2793</v>
      </c>
      <c r="J40" s="23" t="s">
        <v>486</v>
      </c>
      <c r="K40" s="23">
        <v>0.1</v>
      </c>
      <c r="L40" s="23" t="s">
        <v>120</v>
      </c>
      <c r="M40" s="23">
        <v>0.8</v>
      </c>
      <c r="N40" s="23" t="s">
        <v>141</v>
      </c>
      <c r="O40" s="24">
        <v>181403</v>
      </c>
      <c r="P40" s="23" t="s">
        <v>487</v>
      </c>
      <c r="Q40" s="23">
        <v>0.1</v>
      </c>
      <c r="R40" s="23" t="s">
        <v>120</v>
      </c>
      <c r="S40" s="23">
        <v>51</v>
      </c>
      <c r="T40" s="23" t="s">
        <v>488</v>
      </c>
      <c r="U40" s="24">
        <v>4865</v>
      </c>
      <c r="V40" s="23" t="s">
        <v>489</v>
      </c>
      <c r="W40" s="23">
        <v>0</v>
      </c>
      <c r="X40" s="23" t="s">
        <v>80</v>
      </c>
      <c r="Y40" s="23">
        <v>1.4</v>
      </c>
      <c r="Z40" s="23" t="s">
        <v>490</v>
      </c>
      <c r="AA40" s="24">
        <v>186268</v>
      </c>
      <c r="AB40" s="23" t="s">
        <v>491</v>
      </c>
      <c r="AC40" s="23">
        <v>86.02</v>
      </c>
      <c r="AD40" s="26">
        <f t="shared" si="0"/>
        <v>64.949158610812745</v>
      </c>
      <c r="AE40" s="23" t="s">
        <v>120</v>
      </c>
      <c r="AF40" s="23">
        <v>52.4</v>
      </c>
      <c r="AG40" s="23" t="s">
        <v>492</v>
      </c>
      <c r="AH40" s="23"/>
      <c r="AJ40" s="11"/>
    </row>
    <row r="41" spans="2:36" ht="15.75" x14ac:dyDescent="0.25">
      <c r="B41" s="23" t="s">
        <v>493</v>
      </c>
      <c r="C41" s="23" t="s">
        <v>493</v>
      </c>
      <c r="D41" s="23" t="s">
        <v>494</v>
      </c>
      <c r="E41" s="23" t="s">
        <v>55</v>
      </c>
      <c r="F41" s="23">
        <v>2010</v>
      </c>
      <c r="G41" s="23" t="s">
        <v>56</v>
      </c>
      <c r="H41" s="23" t="s">
        <v>57</v>
      </c>
      <c r="I41" s="24">
        <v>55957</v>
      </c>
      <c r="J41" s="23" t="s">
        <v>495</v>
      </c>
      <c r="K41" s="23">
        <v>1.8</v>
      </c>
      <c r="L41" s="23" t="s">
        <v>496</v>
      </c>
      <c r="M41" s="23">
        <v>15.7</v>
      </c>
      <c r="N41" s="23" t="s">
        <v>497</v>
      </c>
      <c r="O41" s="24">
        <v>3619061</v>
      </c>
      <c r="P41" s="23" t="s">
        <v>498</v>
      </c>
      <c r="Q41" s="23">
        <v>2.2000000000000002</v>
      </c>
      <c r="R41" s="23" t="s">
        <v>499</v>
      </c>
      <c r="S41" s="25">
        <v>1018.3</v>
      </c>
      <c r="T41" s="23" t="s">
        <v>500</v>
      </c>
      <c r="U41" s="24">
        <v>337865</v>
      </c>
      <c r="V41" s="23" t="s">
        <v>501</v>
      </c>
      <c r="W41" s="23">
        <v>0.8</v>
      </c>
      <c r="X41" s="23" t="s">
        <v>251</v>
      </c>
      <c r="Y41" s="23">
        <v>95.1</v>
      </c>
      <c r="Z41" s="23" t="s">
        <v>502</v>
      </c>
      <c r="AA41" s="24">
        <v>3956926</v>
      </c>
      <c r="AB41" s="23" t="s">
        <v>503</v>
      </c>
      <c r="AC41" s="23">
        <v>86.02</v>
      </c>
      <c r="AD41" s="26">
        <f t="shared" si="0"/>
        <v>64.675751023107026</v>
      </c>
      <c r="AE41" s="23" t="s">
        <v>199</v>
      </c>
      <c r="AF41" s="25">
        <v>1113.4000000000001</v>
      </c>
      <c r="AG41" s="23" t="s">
        <v>504</v>
      </c>
      <c r="AH41" s="23"/>
      <c r="AJ41" s="11"/>
    </row>
    <row r="42" spans="2:36" ht="15.75" x14ac:dyDescent="0.25">
      <c r="B42" s="23" t="s">
        <v>505</v>
      </c>
      <c r="C42" s="23" t="s">
        <v>505</v>
      </c>
      <c r="D42" s="23" t="s">
        <v>506</v>
      </c>
      <c r="E42" s="23" t="s">
        <v>55</v>
      </c>
      <c r="F42" s="23">
        <v>2010</v>
      </c>
      <c r="G42" s="23" t="s">
        <v>56</v>
      </c>
      <c r="H42" s="23" t="s">
        <v>57</v>
      </c>
      <c r="I42" s="24">
        <v>23274</v>
      </c>
      <c r="J42" s="23" t="s">
        <v>507</v>
      </c>
      <c r="K42" s="23">
        <v>0.8</v>
      </c>
      <c r="L42" s="23" t="s">
        <v>462</v>
      </c>
      <c r="M42" s="23">
        <v>6.5</v>
      </c>
      <c r="N42" s="23" t="s">
        <v>508</v>
      </c>
      <c r="O42" s="24">
        <v>1420797</v>
      </c>
      <c r="P42" s="23" t="s">
        <v>509</v>
      </c>
      <c r="Q42" s="23">
        <v>0.9</v>
      </c>
      <c r="R42" s="23" t="s">
        <v>333</v>
      </c>
      <c r="S42" s="23">
        <v>399.8</v>
      </c>
      <c r="T42" s="23" t="s">
        <v>510</v>
      </c>
      <c r="U42" s="24">
        <v>10757</v>
      </c>
      <c r="V42" s="23" t="s">
        <v>511</v>
      </c>
      <c r="W42" s="23">
        <v>0</v>
      </c>
      <c r="X42" s="23" t="s">
        <v>80</v>
      </c>
      <c r="Y42" s="23">
        <v>3</v>
      </c>
      <c r="Z42" s="23" t="s">
        <v>512</v>
      </c>
      <c r="AA42" s="24">
        <v>1431553</v>
      </c>
      <c r="AB42" s="23" t="s">
        <v>513</v>
      </c>
      <c r="AC42" s="23">
        <v>86.02</v>
      </c>
      <c r="AD42" s="26">
        <f t="shared" si="0"/>
        <v>61.04653261149781</v>
      </c>
      <c r="AE42" s="23" t="s">
        <v>462</v>
      </c>
      <c r="AF42" s="23">
        <v>402.8</v>
      </c>
      <c r="AG42" s="23" t="s">
        <v>514</v>
      </c>
      <c r="AH42" s="23"/>
      <c r="AJ42" s="11"/>
    </row>
    <row r="43" spans="2:36" ht="15.75" x14ac:dyDescent="0.25">
      <c r="B43" s="23" t="s">
        <v>515</v>
      </c>
      <c r="C43" s="23" t="s">
        <v>515</v>
      </c>
      <c r="D43" s="23" t="s">
        <v>516</v>
      </c>
      <c r="E43" s="23" t="s">
        <v>55</v>
      </c>
      <c r="F43" s="23">
        <v>2010</v>
      </c>
      <c r="G43" s="23" t="s">
        <v>56</v>
      </c>
      <c r="H43" s="23" t="s">
        <v>57</v>
      </c>
      <c r="I43" s="24">
        <v>6904</v>
      </c>
      <c r="J43" s="23" t="s">
        <v>517</v>
      </c>
      <c r="K43" s="23">
        <v>0.2</v>
      </c>
      <c r="L43" s="23" t="s">
        <v>364</v>
      </c>
      <c r="M43" s="23">
        <v>1.9</v>
      </c>
      <c r="N43" s="23" t="s">
        <v>518</v>
      </c>
      <c r="O43" s="24">
        <v>417697</v>
      </c>
      <c r="P43" s="23" t="s">
        <v>519</v>
      </c>
      <c r="Q43" s="23">
        <v>0.3</v>
      </c>
      <c r="R43" s="23" t="s">
        <v>364</v>
      </c>
      <c r="S43" s="23">
        <v>117.5</v>
      </c>
      <c r="T43" s="23" t="s">
        <v>520</v>
      </c>
      <c r="U43" s="24">
        <v>11527</v>
      </c>
      <c r="V43" s="23" t="s">
        <v>521</v>
      </c>
      <c r="W43" s="23">
        <v>0</v>
      </c>
      <c r="X43" s="23" t="s">
        <v>80</v>
      </c>
      <c r="Y43" s="23">
        <v>3.2</v>
      </c>
      <c r="Z43" s="23" t="s">
        <v>522</v>
      </c>
      <c r="AA43" s="24">
        <v>429224</v>
      </c>
      <c r="AB43" s="23" t="s">
        <v>523</v>
      </c>
      <c r="AC43" s="23">
        <v>86.02</v>
      </c>
      <c r="AD43" s="26">
        <f t="shared" si="0"/>
        <v>60.500724217844727</v>
      </c>
      <c r="AE43" s="23" t="s">
        <v>364</v>
      </c>
      <c r="AF43" s="23">
        <v>120.8</v>
      </c>
      <c r="AG43" s="23" t="s">
        <v>524</v>
      </c>
      <c r="AH43" s="23"/>
      <c r="AJ43" s="11"/>
    </row>
    <row r="44" spans="2:36" ht="15.75" x14ac:dyDescent="0.25">
      <c r="B44" s="23" t="s">
        <v>525</v>
      </c>
      <c r="C44" s="23" t="s">
        <v>525</v>
      </c>
      <c r="D44" s="23" t="s">
        <v>525</v>
      </c>
      <c r="E44" s="23" t="s">
        <v>55</v>
      </c>
      <c r="F44" s="23">
        <v>2010</v>
      </c>
      <c r="G44" s="23" t="s">
        <v>56</v>
      </c>
      <c r="H44" s="23" t="s">
        <v>57</v>
      </c>
      <c r="I44" s="23">
        <v>485</v>
      </c>
      <c r="J44" s="23" t="s">
        <v>526</v>
      </c>
      <c r="K44" s="23">
        <v>0</v>
      </c>
      <c r="L44" s="23" t="s">
        <v>80</v>
      </c>
      <c r="M44" s="23">
        <v>0.1</v>
      </c>
      <c r="N44" s="23" t="s">
        <v>527</v>
      </c>
      <c r="O44" s="24">
        <v>29322</v>
      </c>
      <c r="P44" s="23" t="s">
        <v>528</v>
      </c>
      <c r="Q44" s="23">
        <v>0</v>
      </c>
      <c r="R44" s="23" t="s">
        <v>117</v>
      </c>
      <c r="S44" s="23">
        <v>8.3000000000000007</v>
      </c>
      <c r="T44" s="23" t="s">
        <v>529</v>
      </c>
      <c r="U44" s="23">
        <v>26</v>
      </c>
      <c r="V44" s="23" t="s">
        <v>530</v>
      </c>
      <c r="W44" s="23">
        <v>0</v>
      </c>
      <c r="X44" s="23" t="s">
        <v>80</v>
      </c>
      <c r="Y44" s="23">
        <v>0</v>
      </c>
      <c r="Z44" s="23" t="s">
        <v>80</v>
      </c>
      <c r="AA44" s="24">
        <v>29349</v>
      </c>
      <c r="AB44" s="23" t="s">
        <v>531</v>
      </c>
      <c r="AC44" s="23">
        <v>86.02</v>
      </c>
      <c r="AD44" s="26">
        <f t="shared" si="0"/>
        <v>60.457731958762885</v>
      </c>
      <c r="AE44" s="23" t="s">
        <v>80</v>
      </c>
      <c r="AF44" s="23">
        <v>8.3000000000000007</v>
      </c>
      <c r="AG44" s="23" t="s">
        <v>532</v>
      </c>
      <c r="AH44" s="23"/>
      <c r="AJ44" s="11"/>
    </row>
    <row r="45" spans="2:36" ht="15.75" x14ac:dyDescent="0.25">
      <c r="B45" s="23" t="s">
        <v>533</v>
      </c>
      <c r="C45" s="23" t="s">
        <v>533</v>
      </c>
      <c r="D45" s="23" t="s">
        <v>533</v>
      </c>
      <c r="E45" s="23" t="s">
        <v>55</v>
      </c>
      <c r="F45" s="23">
        <v>2010</v>
      </c>
      <c r="G45" s="23" t="s">
        <v>56</v>
      </c>
      <c r="H45" s="23" t="s">
        <v>57</v>
      </c>
      <c r="I45" s="24">
        <v>5108</v>
      </c>
      <c r="J45" s="23" t="s">
        <v>534</v>
      </c>
      <c r="K45" s="23">
        <v>0.2</v>
      </c>
      <c r="L45" s="23" t="s">
        <v>143</v>
      </c>
      <c r="M45" s="23">
        <v>1.4</v>
      </c>
      <c r="N45" s="23" t="s">
        <v>535</v>
      </c>
      <c r="O45" s="24">
        <v>308238</v>
      </c>
      <c r="P45" s="23" t="s">
        <v>536</v>
      </c>
      <c r="Q45" s="23">
        <v>0.2</v>
      </c>
      <c r="R45" s="23" t="s">
        <v>143</v>
      </c>
      <c r="S45" s="23">
        <v>86.7</v>
      </c>
      <c r="T45" s="23" t="s">
        <v>537</v>
      </c>
      <c r="U45" s="23">
        <v>46</v>
      </c>
      <c r="V45" s="23" t="s">
        <v>538</v>
      </c>
      <c r="W45" s="23">
        <v>0</v>
      </c>
      <c r="X45" s="23" t="s">
        <v>80</v>
      </c>
      <c r="Y45" s="23">
        <v>0</v>
      </c>
      <c r="Z45" s="23" t="s">
        <v>80</v>
      </c>
      <c r="AA45" s="24">
        <v>308284</v>
      </c>
      <c r="AB45" s="23" t="s">
        <v>539</v>
      </c>
      <c r="AC45" s="23">
        <v>86.02</v>
      </c>
      <c r="AD45" s="26">
        <f t="shared" si="0"/>
        <v>60.344166014095535</v>
      </c>
      <c r="AE45" s="23" t="s">
        <v>135</v>
      </c>
      <c r="AF45" s="23">
        <v>86.7</v>
      </c>
      <c r="AG45" s="23" t="s">
        <v>537</v>
      </c>
      <c r="AH45" s="23"/>
      <c r="AJ45" s="11"/>
    </row>
    <row r="46" spans="2:36" ht="15.75" x14ac:dyDescent="0.25">
      <c r="B46" s="23" t="s">
        <v>540</v>
      </c>
      <c r="C46" s="23" t="s">
        <v>541</v>
      </c>
      <c r="D46" s="23" t="s">
        <v>542</v>
      </c>
      <c r="E46" s="23" t="s">
        <v>55</v>
      </c>
      <c r="F46" s="23">
        <v>2010</v>
      </c>
      <c r="G46" s="23" t="s">
        <v>56</v>
      </c>
      <c r="H46" s="23" t="s">
        <v>57</v>
      </c>
      <c r="I46" s="23">
        <v>165</v>
      </c>
      <c r="J46" s="23" t="s">
        <v>543</v>
      </c>
      <c r="K46" s="23">
        <v>0</v>
      </c>
      <c r="L46" s="23" t="s">
        <v>80</v>
      </c>
      <c r="M46" s="23">
        <v>0</v>
      </c>
      <c r="N46" s="23" t="s">
        <v>117</v>
      </c>
      <c r="O46" s="24">
        <v>9869</v>
      </c>
      <c r="P46" s="23" t="s">
        <v>544</v>
      </c>
      <c r="Q46" s="23">
        <v>0</v>
      </c>
      <c r="R46" s="23" t="s">
        <v>80</v>
      </c>
      <c r="S46" s="23">
        <v>2.8</v>
      </c>
      <c r="T46" s="23" t="s">
        <v>545</v>
      </c>
      <c r="U46" s="24">
        <v>168542</v>
      </c>
      <c r="V46" s="23" t="s">
        <v>546</v>
      </c>
      <c r="W46" s="23">
        <v>0.4</v>
      </c>
      <c r="X46" s="23" t="s">
        <v>378</v>
      </c>
      <c r="Y46" s="23">
        <v>47.4</v>
      </c>
      <c r="Z46" s="23" t="s">
        <v>547</v>
      </c>
      <c r="AA46" s="24">
        <v>178411</v>
      </c>
      <c r="AB46" s="23" t="s">
        <v>548</v>
      </c>
      <c r="AC46" s="23">
        <v>86.02</v>
      </c>
      <c r="AD46" s="26">
        <f t="shared" si="0"/>
        <v>59.812121212121212</v>
      </c>
      <c r="AE46" s="23" t="s">
        <v>173</v>
      </c>
      <c r="AF46" s="23">
        <v>50.2</v>
      </c>
      <c r="AG46" s="23" t="s">
        <v>549</v>
      </c>
      <c r="AH46" s="23"/>
      <c r="AJ46" s="11"/>
    </row>
    <row r="47" spans="2:36" ht="15.75" x14ac:dyDescent="0.25">
      <c r="B47" s="23" t="s">
        <v>550</v>
      </c>
      <c r="C47" s="23" t="s">
        <v>551</v>
      </c>
      <c r="D47" s="23" t="s">
        <v>552</v>
      </c>
      <c r="E47" s="23" t="s">
        <v>55</v>
      </c>
      <c r="F47" s="23">
        <v>2010</v>
      </c>
      <c r="G47" s="23" t="s">
        <v>56</v>
      </c>
      <c r="H47" s="23" t="s">
        <v>57</v>
      </c>
      <c r="I47" s="24">
        <v>1175</v>
      </c>
      <c r="J47" s="23" t="s">
        <v>553</v>
      </c>
      <c r="K47" s="23">
        <v>0</v>
      </c>
      <c r="L47" s="23" t="s">
        <v>117</v>
      </c>
      <c r="M47" s="23">
        <v>0.3</v>
      </c>
      <c r="N47" s="23" t="s">
        <v>387</v>
      </c>
      <c r="O47" s="24">
        <v>70172</v>
      </c>
      <c r="P47" s="23" t="s">
        <v>554</v>
      </c>
      <c r="Q47" s="23">
        <v>0</v>
      </c>
      <c r="R47" s="23" t="s">
        <v>117</v>
      </c>
      <c r="S47" s="23">
        <v>19.7</v>
      </c>
      <c r="T47" s="23" t="s">
        <v>555</v>
      </c>
      <c r="U47" s="23">
        <v>942</v>
      </c>
      <c r="V47" s="23" t="s">
        <v>556</v>
      </c>
      <c r="W47" s="23">
        <v>0</v>
      </c>
      <c r="X47" s="23" t="s">
        <v>80</v>
      </c>
      <c r="Y47" s="23">
        <v>0.3</v>
      </c>
      <c r="Z47" s="23" t="s">
        <v>384</v>
      </c>
      <c r="AA47" s="24">
        <v>71114</v>
      </c>
      <c r="AB47" s="23" t="s">
        <v>557</v>
      </c>
      <c r="AC47" s="23">
        <v>86.02</v>
      </c>
      <c r="AD47" s="26">
        <f t="shared" si="0"/>
        <v>59.720851063829784</v>
      </c>
      <c r="AE47" s="23" t="s">
        <v>117</v>
      </c>
      <c r="AF47" s="23">
        <v>20</v>
      </c>
      <c r="AG47" s="23" t="s">
        <v>558</v>
      </c>
      <c r="AH47" s="23"/>
      <c r="AJ47" s="11"/>
    </row>
    <row r="48" spans="2:36" ht="15.75" x14ac:dyDescent="0.25">
      <c r="B48" s="23" t="s">
        <v>559</v>
      </c>
      <c r="C48" s="23" t="s">
        <v>560</v>
      </c>
      <c r="D48" s="23" t="s">
        <v>561</v>
      </c>
      <c r="E48" s="23" t="s">
        <v>55</v>
      </c>
      <c r="F48" s="23">
        <v>2010</v>
      </c>
      <c r="G48" s="23" t="s">
        <v>56</v>
      </c>
      <c r="H48" s="23" t="s">
        <v>57</v>
      </c>
      <c r="I48" s="23">
        <v>8</v>
      </c>
      <c r="J48" s="23" t="s">
        <v>562</v>
      </c>
      <c r="K48" s="23">
        <v>0</v>
      </c>
      <c r="L48" s="23" t="s">
        <v>80</v>
      </c>
      <c r="M48" s="23">
        <v>0</v>
      </c>
      <c r="N48" s="23" t="s">
        <v>80</v>
      </c>
      <c r="O48" s="23">
        <v>477</v>
      </c>
      <c r="P48" s="23" t="s">
        <v>563</v>
      </c>
      <c r="Q48" s="23">
        <v>0</v>
      </c>
      <c r="R48" s="23" t="s">
        <v>80</v>
      </c>
      <c r="S48" s="23">
        <v>0.1</v>
      </c>
      <c r="T48" s="23" t="s">
        <v>120</v>
      </c>
      <c r="U48" s="24">
        <v>16411</v>
      </c>
      <c r="V48" s="23" t="s">
        <v>564</v>
      </c>
      <c r="W48" s="23">
        <v>0</v>
      </c>
      <c r="X48" s="23" t="s">
        <v>117</v>
      </c>
      <c r="Y48" s="23">
        <v>4.5999999999999996</v>
      </c>
      <c r="Z48" s="23" t="s">
        <v>565</v>
      </c>
      <c r="AA48" s="24">
        <v>16889</v>
      </c>
      <c r="AB48" s="23" t="s">
        <v>566</v>
      </c>
      <c r="AC48" s="23">
        <v>86.02</v>
      </c>
      <c r="AD48" s="26">
        <f t="shared" si="0"/>
        <v>59.625</v>
      </c>
      <c r="AE48" s="23" t="s">
        <v>80</v>
      </c>
      <c r="AF48" s="23">
        <v>4.8</v>
      </c>
      <c r="AG48" s="23" t="s">
        <v>567</v>
      </c>
      <c r="AH48" s="23"/>
      <c r="AJ48" s="11"/>
    </row>
    <row r="49" spans="2:36" ht="15.75" x14ac:dyDescent="0.25">
      <c r="B49" s="23" t="s">
        <v>568</v>
      </c>
      <c r="C49" s="23" t="s">
        <v>569</v>
      </c>
      <c r="D49" s="23" t="s">
        <v>570</v>
      </c>
      <c r="E49" s="23" t="s">
        <v>55</v>
      </c>
      <c r="F49" s="23">
        <v>2010</v>
      </c>
      <c r="G49" s="23" t="s">
        <v>56</v>
      </c>
      <c r="H49" s="23" t="s">
        <v>57</v>
      </c>
      <c r="I49" s="24">
        <v>12941</v>
      </c>
      <c r="J49" s="23" t="s">
        <v>571</v>
      </c>
      <c r="K49" s="23">
        <v>0.4</v>
      </c>
      <c r="L49" s="23" t="s">
        <v>572</v>
      </c>
      <c r="M49" s="23">
        <v>3.6</v>
      </c>
      <c r="N49" s="23" t="s">
        <v>573</v>
      </c>
      <c r="O49" s="24">
        <v>767111</v>
      </c>
      <c r="P49" s="23" t="s">
        <v>574</v>
      </c>
      <c r="Q49" s="23">
        <v>0.5</v>
      </c>
      <c r="R49" s="23" t="s">
        <v>572</v>
      </c>
      <c r="S49" s="23">
        <v>215.8</v>
      </c>
      <c r="T49" s="23" t="s">
        <v>575</v>
      </c>
      <c r="U49" s="24">
        <v>401964</v>
      </c>
      <c r="V49" s="23" t="s">
        <v>576</v>
      </c>
      <c r="W49" s="23">
        <v>1</v>
      </c>
      <c r="X49" s="23" t="s">
        <v>577</v>
      </c>
      <c r="Y49" s="23">
        <v>113.1</v>
      </c>
      <c r="Z49" s="23" t="s">
        <v>578</v>
      </c>
      <c r="AA49" s="24">
        <v>1169074</v>
      </c>
      <c r="AB49" s="23" t="s">
        <v>579</v>
      </c>
      <c r="AC49" s="23">
        <v>86.02</v>
      </c>
      <c r="AD49" s="26">
        <f t="shared" si="0"/>
        <v>59.277567421373931</v>
      </c>
      <c r="AE49" s="23" t="s">
        <v>286</v>
      </c>
      <c r="AF49" s="23">
        <v>328.9</v>
      </c>
      <c r="AG49" s="23" t="s">
        <v>580</v>
      </c>
      <c r="AH49" s="23"/>
      <c r="AJ49" s="11"/>
    </row>
    <row r="50" spans="2:36" ht="15.75" x14ac:dyDescent="0.25">
      <c r="B50" s="23" t="s">
        <v>581</v>
      </c>
      <c r="C50" s="23" t="s">
        <v>582</v>
      </c>
      <c r="D50" s="23" t="s">
        <v>582</v>
      </c>
      <c r="E50" s="23" t="s">
        <v>55</v>
      </c>
      <c r="F50" s="23">
        <v>2010</v>
      </c>
      <c r="G50" s="23" t="s">
        <v>56</v>
      </c>
      <c r="H50" s="23" t="s">
        <v>57</v>
      </c>
      <c r="I50" s="24">
        <v>30586</v>
      </c>
      <c r="J50" s="23" t="s">
        <v>583</v>
      </c>
      <c r="K50" s="23">
        <v>1</v>
      </c>
      <c r="L50" s="23" t="s">
        <v>584</v>
      </c>
      <c r="M50" s="23">
        <v>8.6</v>
      </c>
      <c r="N50" s="23" t="s">
        <v>585</v>
      </c>
      <c r="O50" s="24">
        <v>1807089</v>
      </c>
      <c r="P50" s="23" t="s">
        <v>586</v>
      </c>
      <c r="Q50" s="23">
        <v>1.1000000000000001</v>
      </c>
      <c r="R50" s="23" t="s">
        <v>336</v>
      </c>
      <c r="S50" s="23">
        <v>508.5</v>
      </c>
      <c r="T50" s="23" t="s">
        <v>587</v>
      </c>
      <c r="U50" s="24">
        <v>71596</v>
      </c>
      <c r="V50" s="23" t="s">
        <v>588</v>
      </c>
      <c r="W50" s="23">
        <v>0.2</v>
      </c>
      <c r="X50" s="23" t="s">
        <v>135</v>
      </c>
      <c r="Y50" s="23">
        <v>20.100000000000001</v>
      </c>
      <c r="Z50" s="23" t="s">
        <v>589</v>
      </c>
      <c r="AA50" s="24">
        <v>1878686</v>
      </c>
      <c r="AB50" s="23" t="s">
        <v>590</v>
      </c>
      <c r="AC50" s="23">
        <v>86.02</v>
      </c>
      <c r="AD50" s="26">
        <f t="shared" si="0"/>
        <v>59.082227162754201</v>
      </c>
      <c r="AE50" s="23" t="s">
        <v>591</v>
      </c>
      <c r="AF50" s="23">
        <v>528.6</v>
      </c>
      <c r="AG50" s="23" t="s">
        <v>592</v>
      </c>
      <c r="AH50" s="23"/>
      <c r="AJ50" s="11"/>
    </row>
    <row r="51" spans="2:36" ht="15.75" x14ac:dyDescent="0.25">
      <c r="B51" s="23" t="s">
        <v>593</v>
      </c>
      <c r="C51" s="23" t="s">
        <v>594</v>
      </c>
      <c r="D51" s="23" t="s">
        <v>595</v>
      </c>
      <c r="E51" s="23" t="s">
        <v>55</v>
      </c>
      <c r="F51" s="23">
        <v>2010</v>
      </c>
      <c r="G51" s="23" t="s">
        <v>56</v>
      </c>
      <c r="H51" s="23" t="s">
        <v>57</v>
      </c>
      <c r="I51" s="24">
        <v>1942</v>
      </c>
      <c r="J51" s="23" t="s">
        <v>596</v>
      </c>
      <c r="K51" s="23">
        <v>0.1</v>
      </c>
      <c r="L51" s="23" t="s">
        <v>120</v>
      </c>
      <c r="M51" s="23">
        <v>0.5</v>
      </c>
      <c r="N51" s="23" t="s">
        <v>597</v>
      </c>
      <c r="O51" s="24">
        <v>113989</v>
      </c>
      <c r="P51" s="23" t="s">
        <v>598</v>
      </c>
      <c r="Q51" s="23">
        <v>0.1</v>
      </c>
      <c r="R51" s="23" t="s">
        <v>120</v>
      </c>
      <c r="S51" s="23">
        <v>32.1</v>
      </c>
      <c r="T51" s="23" t="s">
        <v>599</v>
      </c>
      <c r="U51" s="24">
        <v>223556</v>
      </c>
      <c r="V51" s="23" t="s">
        <v>600</v>
      </c>
      <c r="W51" s="23">
        <v>0.6</v>
      </c>
      <c r="X51" s="23" t="s">
        <v>278</v>
      </c>
      <c r="Y51" s="23">
        <v>62.9</v>
      </c>
      <c r="Z51" s="23" t="s">
        <v>601</v>
      </c>
      <c r="AA51" s="24">
        <v>337545</v>
      </c>
      <c r="AB51" s="23" t="s">
        <v>602</v>
      </c>
      <c r="AC51" s="23">
        <v>86.02</v>
      </c>
      <c r="AD51" s="26">
        <f t="shared" si="0"/>
        <v>58.696704428424304</v>
      </c>
      <c r="AE51" s="23" t="s">
        <v>135</v>
      </c>
      <c r="AF51" s="23">
        <v>95</v>
      </c>
      <c r="AG51" s="23" t="s">
        <v>603</v>
      </c>
      <c r="AH51" s="23"/>
      <c r="AJ51" s="11"/>
    </row>
    <row r="52" spans="2:36" ht="15.75" x14ac:dyDescent="0.25">
      <c r="B52" s="23" t="s">
        <v>604</v>
      </c>
      <c r="C52" s="23" t="s">
        <v>605</v>
      </c>
      <c r="D52" s="23" t="s">
        <v>606</v>
      </c>
      <c r="E52" s="23" t="s">
        <v>55</v>
      </c>
      <c r="F52" s="23">
        <v>2010</v>
      </c>
      <c r="G52" s="23" t="s">
        <v>56</v>
      </c>
      <c r="H52" s="23" t="s">
        <v>57</v>
      </c>
      <c r="I52" s="24">
        <v>6716</v>
      </c>
      <c r="J52" s="23" t="s">
        <v>607</v>
      </c>
      <c r="K52" s="23">
        <v>0.2</v>
      </c>
      <c r="L52" s="23" t="s">
        <v>143</v>
      </c>
      <c r="M52" s="23">
        <v>1.9</v>
      </c>
      <c r="N52" s="23" t="s">
        <v>535</v>
      </c>
      <c r="O52" s="24">
        <v>394143</v>
      </c>
      <c r="P52" s="23" t="s">
        <v>608</v>
      </c>
      <c r="Q52" s="23">
        <v>0.2</v>
      </c>
      <c r="R52" s="23" t="s">
        <v>143</v>
      </c>
      <c r="S52" s="23">
        <v>110.9</v>
      </c>
      <c r="T52" s="23" t="s">
        <v>609</v>
      </c>
      <c r="U52" s="24">
        <v>25112</v>
      </c>
      <c r="V52" s="23" t="s">
        <v>610</v>
      </c>
      <c r="W52" s="23">
        <v>0.1</v>
      </c>
      <c r="X52" s="23" t="s">
        <v>117</v>
      </c>
      <c r="Y52" s="23">
        <v>7.1</v>
      </c>
      <c r="Z52" s="23" t="s">
        <v>611</v>
      </c>
      <c r="AA52" s="24">
        <v>419255</v>
      </c>
      <c r="AB52" s="23" t="s">
        <v>612</v>
      </c>
      <c r="AC52" s="23">
        <v>86.02</v>
      </c>
      <c r="AD52" s="26">
        <f t="shared" si="0"/>
        <v>58.687164979154261</v>
      </c>
      <c r="AE52" s="23" t="s">
        <v>143</v>
      </c>
      <c r="AF52" s="23">
        <v>118</v>
      </c>
      <c r="AG52" s="23" t="s">
        <v>613</v>
      </c>
      <c r="AH52" s="23"/>
      <c r="AJ52" s="11"/>
    </row>
    <row r="53" spans="2:36" ht="15.75" x14ac:dyDescent="0.25">
      <c r="B53" s="23" t="s">
        <v>614</v>
      </c>
      <c r="C53" s="23" t="s">
        <v>615</v>
      </c>
      <c r="D53" s="23" t="s">
        <v>616</v>
      </c>
      <c r="E53" s="23" t="s">
        <v>55</v>
      </c>
      <c r="F53" s="23">
        <v>2010</v>
      </c>
      <c r="G53" s="23" t="s">
        <v>56</v>
      </c>
      <c r="H53" s="23" t="s">
        <v>57</v>
      </c>
      <c r="I53" s="24">
        <v>1785</v>
      </c>
      <c r="J53" s="23" t="s">
        <v>617</v>
      </c>
      <c r="K53" s="23">
        <v>0.1</v>
      </c>
      <c r="L53" s="23" t="s">
        <v>117</v>
      </c>
      <c r="M53" s="23">
        <v>0.5</v>
      </c>
      <c r="N53" s="23" t="s">
        <v>618</v>
      </c>
      <c r="O53" s="24">
        <v>104605</v>
      </c>
      <c r="P53" s="23" t="s">
        <v>619</v>
      </c>
      <c r="Q53" s="23">
        <v>0.1</v>
      </c>
      <c r="R53" s="23" t="s">
        <v>120</v>
      </c>
      <c r="S53" s="23">
        <v>29.4</v>
      </c>
      <c r="T53" s="23" t="s">
        <v>620</v>
      </c>
      <c r="U53" s="24">
        <v>129545</v>
      </c>
      <c r="V53" s="23" t="s">
        <v>621</v>
      </c>
      <c r="W53" s="23">
        <v>0.3</v>
      </c>
      <c r="X53" s="23" t="s">
        <v>258</v>
      </c>
      <c r="Y53" s="23">
        <v>36.5</v>
      </c>
      <c r="Z53" s="23" t="s">
        <v>622</v>
      </c>
      <c r="AA53" s="24">
        <v>234150</v>
      </c>
      <c r="AB53" s="23" t="s">
        <v>623</v>
      </c>
      <c r="AC53" s="23">
        <v>86.02</v>
      </c>
      <c r="AD53" s="26">
        <f t="shared" si="0"/>
        <v>58.602240896358545</v>
      </c>
      <c r="AE53" s="23" t="s">
        <v>109</v>
      </c>
      <c r="AF53" s="23">
        <v>65.900000000000006</v>
      </c>
      <c r="AG53" s="23" t="s">
        <v>624</v>
      </c>
      <c r="AH53" s="23"/>
      <c r="AJ53" s="11"/>
    </row>
    <row r="54" spans="2:36" ht="15.75" x14ac:dyDescent="0.25">
      <c r="B54" s="23" t="s">
        <v>625</v>
      </c>
      <c r="C54" s="23" t="s">
        <v>625</v>
      </c>
      <c r="D54" s="23" t="s">
        <v>626</v>
      </c>
      <c r="E54" s="23" t="s">
        <v>55</v>
      </c>
      <c r="F54" s="23">
        <v>2010</v>
      </c>
      <c r="G54" s="23" t="s">
        <v>56</v>
      </c>
      <c r="H54" s="23" t="s">
        <v>57</v>
      </c>
      <c r="I54" s="24">
        <v>3974</v>
      </c>
      <c r="J54" s="23" t="s">
        <v>627</v>
      </c>
      <c r="K54" s="23">
        <v>0.1</v>
      </c>
      <c r="L54" s="23" t="s">
        <v>109</v>
      </c>
      <c r="M54" s="23">
        <v>1.1000000000000001</v>
      </c>
      <c r="N54" s="23" t="s">
        <v>628</v>
      </c>
      <c r="O54" s="24">
        <v>230865</v>
      </c>
      <c r="P54" s="23" t="s">
        <v>629</v>
      </c>
      <c r="Q54" s="23">
        <v>0.1</v>
      </c>
      <c r="R54" s="23" t="s">
        <v>109</v>
      </c>
      <c r="S54" s="23">
        <v>65</v>
      </c>
      <c r="T54" s="23" t="s">
        <v>630</v>
      </c>
      <c r="U54" s="24">
        <v>4334</v>
      </c>
      <c r="V54" s="23" t="s">
        <v>631</v>
      </c>
      <c r="W54" s="23">
        <v>0</v>
      </c>
      <c r="X54" s="23" t="s">
        <v>80</v>
      </c>
      <c r="Y54" s="23">
        <v>1.2</v>
      </c>
      <c r="Z54" s="23" t="s">
        <v>632</v>
      </c>
      <c r="AA54" s="24">
        <v>235200</v>
      </c>
      <c r="AB54" s="23" t="s">
        <v>633</v>
      </c>
      <c r="AC54" s="23">
        <v>86.02</v>
      </c>
      <c r="AD54" s="26">
        <f t="shared" si="0"/>
        <v>58.093860090588826</v>
      </c>
      <c r="AE54" s="23" t="s">
        <v>173</v>
      </c>
      <c r="AF54" s="23">
        <v>66.2</v>
      </c>
      <c r="AG54" s="23" t="s">
        <v>634</v>
      </c>
      <c r="AH54" s="23"/>
      <c r="AJ54" s="11"/>
    </row>
    <row r="55" spans="2:36" ht="15.75" x14ac:dyDescent="0.25">
      <c r="B55" s="23" t="s">
        <v>635</v>
      </c>
      <c r="C55" s="23" t="s">
        <v>635</v>
      </c>
      <c r="D55" s="23" t="s">
        <v>636</v>
      </c>
      <c r="E55" s="23" t="s">
        <v>55</v>
      </c>
      <c r="F55" s="23">
        <v>2010</v>
      </c>
      <c r="G55" s="23" t="s">
        <v>56</v>
      </c>
      <c r="H55" s="23" t="s">
        <v>57</v>
      </c>
      <c r="I55" s="24">
        <v>14448</v>
      </c>
      <c r="J55" s="23" t="s">
        <v>637</v>
      </c>
      <c r="K55" s="23">
        <v>0.5</v>
      </c>
      <c r="L55" s="23" t="s">
        <v>378</v>
      </c>
      <c r="M55" s="23">
        <v>4.0999999999999996</v>
      </c>
      <c r="N55" s="23" t="s">
        <v>638</v>
      </c>
      <c r="O55" s="24">
        <v>839289</v>
      </c>
      <c r="P55" s="23" t="s">
        <v>639</v>
      </c>
      <c r="Q55" s="23">
        <v>0.5</v>
      </c>
      <c r="R55" s="23" t="s">
        <v>351</v>
      </c>
      <c r="S55" s="23">
        <v>236.2</v>
      </c>
      <c r="T55" s="23" t="s">
        <v>640</v>
      </c>
      <c r="U55" s="24">
        <v>31036</v>
      </c>
      <c r="V55" s="23" t="s">
        <v>641</v>
      </c>
      <c r="W55" s="23">
        <v>0.1</v>
      </c>
      <c r="X55" s="23" t="s">
        <v>173</v>
      </c>
      <c r="Y55" s="23">
        <v>8.6999999999999993</v>
      </c>
      <c r="Z55" s="23" t="s">
        <v>642</v>
      </c>
      <c r="AA55" s="24">
        <v>870325</v>
      </c>
      <c r="AB55" s="23" t="s">
        <v>643</v>
      </c>
      <c r="AC55" s="23">
        <v>86.02</v>
      </c>
      <c r="AD55" s="26">
        <f t="shared" si="0"/>
        <v>58.090323920265782</v>
      </c>
      <c r="AE55" s="23" t="s">
        <v>65</v>
      </c>
      <c r="AF55" s="23">
        <v>244.9</v>
      </c>
      <c r="AG55" s="23" t="s">
        <v>644</v>
      </c>
      <c r="AH55" s="23"/>
      <c r="AJ55" s="11"/>
    </row>
    <row r="56" spans="2:36" ht="15.75" x14ac:dyDescent="0.25">
      <c r="B56" s="23" t="s">
        <v>645</v>
      </c>
      <c r="C56" s="23" t="s">
        <v>645</v>
      </c>
      <c r="D56" s="23" t="s">
        <v>646</v>
      </c>
      <c r="E56" s="23" t="s">
        <v>55</v>
      </c>
      <c r="F56" s="23">
        <v>2010</v>
      </c>
      <c r="G56" s="23" t="s">
        <v>56</v>
      </c>
      <c r="H56" s="23" t="s">
        <v>57</v>
      </c>
      <c r="I56" s="24">
        <v>5792</v>
      </c>
      <c r="J56" s="23" t="s">
        <v>647</v>
      </c>
      <c r="K56" s="23">
        <v>0.2</v>
      </c>
      <c r="L56" s="23" t="s">
        <v>135</v>
      </c>
      <c r="M56" s="23">
        <v>1.6</v>
      </c>
      <c r="N56" s="23" t="s">
        <v>648</v>
      </c>
      <c r="O56" s="24">
        <v>334847</v>
      </c>
      <c r="P56" s="23" t="s">
        <v>649</v>
      </c>
      <c r="Q56" s="23">
        <v>0.2</v>
      </c>
      <c r="R56" s="23" t="s">
        <v>135</v>
      </c>
      <c r="S56" s="23">
        <v>94.2</v>
      </c>
      <c r="T56" s="23" t="s">
        <v>650</v>
      </c>
      <c r="U56" s="24">
        <v>13524</v>
      </c>
      <c r="V56" s="23" t="s">
        <v>651</v>
      </c>
      <c r="W56" s="23">
        <v>0</v>
      </c>
      <c r="X56" s="23" t="s">
        <v>80</v>
      </c>
      <c r="Y56" s="23">
        <v>3.8</v>
      </c>
      <c r="Z56" s="23" t="s">
        <v>130</v>
      </c>
      <c r="AA56" s="24">
        <v>348371</v>
      </c>
      <c r="AB56" s="23" t="s">
        <v>652</v>
      </c>
      <c r="AC56" s="23">
        <v>86.02</v>
      </c>
      <c r="AD56" s="26">
        <f t="shared" si="0"/>
        <v>57.811982044198892</v>
      </c>
      <c r="AE56" s="23" t="s">
        <v>109</v>
      </c>
      <c r="AF56" s="23">
        <v>98</v>
      </c>
      <c r="AG56" s="23" t="s">
        <v>653</v>
      </c>
      <c r="AH56" s="23"/>
      <c r="AJ56" s="11"/>
    </row>
    <row r="57" spans="2:36" ht="15.75" x14ac:dyDescent="0.25">
      <c r="B57" s="23" t="s">
        <v>654</v>
      </c>
      <c r="C57" s="23" t="s">
        <v>655</v>
      </c>
      <c r="D57" s="23" t="s">
        <v>656</v>
      </c>
      <c r="E57" s="23" t="s">
        <v>55</v>
      </c>
      <c r="F57" s="23">
        <v>2010</v>
      </c>
      <c r="G57" s="23" t="s">
        <v>56</v>
      </c>
      <c r="H57" s="23" t="s">
        <v>57</v>
      </c>
      <c r="I57" s="24">
        <v>6774</v>
      </c>
      <c r="J57" s="23" t="s">
        <v>657</v>
      </c>
      <c r="K57" s="23">
        <v>0.2</v>
      </c>
      <c r="L57" s="23" t="s">
        <v>364</v>
      </c>
      <c r="M57" s="23">
        <v>1.9</v>
      </c>
      <c r="N57" s="23" t="s">
        <v>658</v>
      </c>
      <c r="O57" s="24">
        <v>390510</v>
      </c>
      <c r="P57" s="23" t="s">
        <v>659</v>
      </c>
      <c r="Q57" s="23">
        <v>0.2</v>
      </c>
      <c r="R57" s="23" t="s">
        <v>364</v>
      </c>
      <c r="S57" s="23">
        <v>109.9</v>
      </c>
      <c r="T57" s="23" t="s">
        <v>660</v>
      </c>
      <c r="U57" s="24">
        <v>4178</v>
      </c>
      <c r="V57" s="23" t="s">
        <v>661</v>
      </c>
      <c r="W57" s="23">
        <v>0</v>
      </c>
      <c r="X57" s="23" t="s">
        <v>80</v>
      </c>
      <c r="Y57" s="23">
        <v>1.2</v>
      </c>
      <c r="Z57" s="23" t="s">
        <v>160</v>
      </c>
      <c r="AA57" s="24">
        <v>394689</v>
      </c>
      <c r="AB57" s="23" t="s">
        <v>662</v>
      </c>
      <c r="AC57" s="23">
        <v>86.02</v>
      </c>
      <c r="AD57" s="26">
        <f t="shared" si="0"/>
        <v>57.648361381753766</v>
      </c>
      <c r="AE57" s="23" t="s">
        <v>663</v>
      </c>
      <c r="AF57" s="23">
        <v>111.1</v>
      </c>
      <c r="AG57" s="23" t="s">
        <v>664</v>
      </c>
      <c r="AH57" s="23"/>
      <c r="AJ57" s="11"/>
    </row>
    <row r="58" spans="2:36" ht="15.75" x14ac:dyDescent="0.25">
      <c r="B58" s="23" t="s">
        <v>665</v>
      </c>
      <c r="C58" s="23" t="s">
        <v>666</v>
      </c>
      <c r="D58" s="23" t="s">
        <v>667</v>
      </c>
      <c r="E58" s="23" t="s">
        <v>55</v>
      </c>
      <c r="F58" s="23">
        <v>2010</v>
      </c>
      <c r="G58" s="23" t="s">
        <v>56</v>
      </c>
      <c r="H58" s="23" t="s">
        <v>57</v>
      </c>
      <c r="I58" s="24">
        <v>5581</v>
      </c>
      <c r="J58" s="23" t="s">
        <v>668</v>
      </c>
      <c r="K58" s="23">
        <v>0.2</v>
      </c>
      <c r="L58" s="23" t="s">
        <v>135</v>
      </c>
      <c r="M58" s="23">
        <v>1.6</v>
      </c>
      <c r="N58" s="23" t="s">
        <v>669</v>
      </c>
      <c r="O58" s="24">
        <v>320350</v>
      </c>
      <c r="P58" s="23" t="s">
        <v>670</v>
      </c>
      <c r="Q58" s="23">
        <v>0.2</v>
      </c>
      <c r="R58" s="23" t="s">
        <v>135</v>
      </c>
      <c r="S58" s="23">
        <v>90.1</v>
      </c>
      <c r="T58" s="23" t="s">
        <v>671</v>
      </c>
      <c r="U58" s="24">
        <v>88712</v>
      </c>
      <c r="V58" s="23" t="s">
        <v>672</v>
      </c>
      <c r="W58" s="23">
        <v>0.2</v>
      </c>
      <c r="X58" s="23" t="s">
        <v>364</v>
      </c>
      <c r="Y58" s="23">
        <v>25</v>
      </c>
      <c r="Z58" s="23" t="s">
        <v>673</v>
      </c>
      <c r="AA58" s="24">
        <v>409062</v>
      </c>
      <c r="AB58" s="23" t="s">
        <v>674</v>
      </c>
      <c r="AC58" s="23">
        <v>86.02</v>
      </c>
      <c r="AD58" s="26">
        <f t="shared" si="0"/>
        <v>57.400107507615125</v>
      </c>
      <c r="AE58" s="23" t="s">
        <v>135</v>
      </c>
      <c r="AF58" s="23">
        <v>115.1</v>
      </c>
      <c r="AG58" s="23" t="s">
        <v>675</v>
      </c>
      <c r="AH58" s="23"/>
      <c r="AJ58" s="11"/>
    </row>
    <row r="59" spans="2:36" ht="15.75" x14ac:dyDescent="0.25">
      <c r="B59" s="23" t="s">
        <v>676</v>
      </c>
      <c r="C59" s="23" t="s">
        <v>676</v>
      </c>
      <c r="D59" s="23" t="s">
        <v>677</v>
      </c>
      <c r="E59" s="23" t="s">
        <v>55</v>
      </c>
      <c r="F59" s="23">
        <v>2010</v>
      </c>
      <c r="G59" s="23" t="s">
        <v>56</v>
      </c>
      <c r="H59" s="23" t="s">
        <v>57</v>
      </c>
      <c r="I59" s="23">
        <v>619</v>
      </c>
      <c r="J59" s="23" t="s">
        <v>678</v>
      </c>
      <c r="K59" s="23">
        <v>0</v>
      </c>
      <c r="L59" s="23" t="s">
        <v>80</v>
      </c>
      <c r="M59" s="23">
        <v>0.2</v>
      </c>
      <c r="N59" s="23" t="s">
        <v>109</v>
      </c>
      <c r="O59" s="24">
        <v>35425</v>
      </c>
      <c r="P59" s="23" t="s">
        <v>679</v>
      </c>
      <c r="Q59" s="23">
        <v>0</v>
      </c>
      <c r="R59" s="23" t="s">
        <v>80</v>
      </c>
      <c r="S59" s="23">
        <v>10</v>
      </c>
      <c r="T59" s="23" t="s">
        <v>680</v>
      </c>
      <c r="U59" s="24">
        <v>332575</v>
      </c>
      <c r="V59" s="23" t="s">
        <v>681</v>
      </c>
      <c r="W59" s="23">
        <v>0.8</v>
      </c>
      <c r="X59" s="23" t="s">
        <v>682</v>
      </c>
      <c r="Y59" s="23">
        <v>93.6</v>
      </c>
      <c r="Z59" s="23" t="s">
        <v>683</v>
      </c>
      <c r="AA59" s="24">
        <v>368000</v>
      </c>
      <c r="AB59" s="23" t="s">
        <v>684</v>
      </c>
      <c r="AC59" s="23">
        <v>86.02</v>
      </c>
      <c r="AD59" s="26">
        <f t="shared" si="0"/>
        <v>57.229402261712437</v>
      </c>
      <c r="AE59" s="23" t="s">
        <v>135</v>
      </c>
      <c r="AF59" s="23">
        <v>103.5</v>
      </c>
      <c r="AG59" s="23" t="s">
        <v>685</v>
      </c>
      <c r="AH59" s="23"/>
      <c r="AJ59" s="11"/>
    </row>
    <row r="60" spans="2:36" ht="15.75" x14ac:dyDescent="0.25">
      <c r="B60" s="23" t="s">
        <v>686</v>
      </c>
      <c r="C60" s="23" t="s">
        <v>686</v>
      </c>
      <c r="D60" s="23" t="s">
        <v>686</v>
      </c>
      <c r="E60" s="23" t="s">
        <v>55</v>
      </c>
      <c r="F60" s="23">
        <v>2010</v>
      </c>
      <c r="G60" s="23" t="s">
        <v>56</v>
      </c>
      <c r="H60" s="23" t="s">
        <v>57</v>
      </c>
      <c r="I60" s="24">
        <v>6562</v>
      </c>
      <c r="J60" s="23" t="s">
        <v>687</v>
      </c>
      <c r="K60" s="23">
        <v>0.2</v>
      </c>
      <c r="L60" s="23" t="s">
        <v>364</v>
      </c>
      <c r="M60" s="23">
        <v>1.8</v>
      </c>
      <c r="N60" s="23" t="s">
        <v>688</v>
      </c>
      <c r="O60" s="24">
        <v>373701</v>
      </c>
      <c r="P60" s="23" t="s">
        <v>689</v>
      </c>
      <c r="Q60" s="23">
        <v>0.2</v>
      </c>
      <c r="R60" s="23" t="s">
        <v>364</v>
      </c>
      <c r="S60" s="23">
        <v>105.2</v>
      </c>
      <c r="T60" s="23" t="s">
        <v>690</v>
      </c>
      <c r="U60" s="23">
        <v>842</v>
      </c>
      <c r="V60" s="23" t="s">
        <v>691</v>
      </c>
      <c r="W60" s="23">
        <v>0</v>
      </c>
      <c r="X60" s="23" t="s">
        <v>80</v>
      </c>
      <c r="Y60" s="23">
        <v>0.2</v>
      </c>
      <c r="Z60" s="23" t="s">
        <v>143</v>
      </c>
      <c r="AA60" s="24">
        <v>374543</v>
      </c>
      <c r="AB60" s="23" t="s">
        <v>692</v>
      </c>
      <c r="AC60" s="23">
        <v>86.02</v>
      </c>
      <c r="AD60" s="26">
        <f t="shared" si="0"/>
        <v>56.94925327644011</v>
      </c>
      <c r="AE60" s="23" t="s">
        <v>109</v>
      </c>
      <c r="AF60" s="23">
        <v>105.4</v>
      </c>
      <c r="AG60" s="23" t="s">
        <v>693</v>
      </c>
      <c r="AH60" s="23"/>
      <c r="AJ60" s="11"/>
    </row>
    <row r="61" spans="2:36" ht="15.75" x14ac:dyDescent="0.25">
      <c r="B61" s="23" t="s">
        <v>694</v>
      </c>
      <c r="C61" s="23" t="s">
        <v>694</v>
      </c>
      <c r="D61" s="23" t="s">
        <v>694</v>
      </c>
      <c r="E61" s="23" t="s">
        <v>55</v>
      </c>
      <c r="F61" s="23">
        <v>2010</v>
      </c>
      <c r="G61" s="23" t="s">
        <v>56</v>
      </c>
      <c r="H61" s="23" t="s">
        <v>57</v>
      </c>
      <c r="I61" s="24">
        <v>14432</v>
      </c>
      <c r="J61" s="23" t="s">
        <v>695</v>
      </c>
      <c r="K61" s="23">
        <v>0.5</v>
      </c>
      <c r="L61" s="23" t="s">
        <v>351</v>
      </c>
      <c r="M61" s="23">
        <v>4.0999999999999996</v>
      </c>
      <c r="N61" s="23" t="s">
        <v>696</v>
      </c>
      <c r="O61" s="24">
        <v>820469</v>
      </c>
      <c r="P61" s="23" t="s">
        <v>697</v>
      </c>
      <c r="Q61" s="23">
        <v>0.5</v>
      </c>
      <c r="R61" s="23" t="s">
        <v>698</v>
      </c>
      <c r="S61" s="23">
        <v>230.9</v>
      </c>
      <c r="T61" s="23" t="s">
        <v>699</v>
      </c>
      <c r="U61" s="24">
        <v>67798</v>
      </c>
      <c r="V61" s="23" t="s">
        <v>700</v>
      </c>
      <c r="W61" s="23">
        <v>0.2</v>
      </c>
      <c r="X61" s="23" t="s">
        <v>135</v>
      </c>
      <c r="Y61" s="23">
        <v>19.100000000000001</v>
      </c>
      <c r="Z61" s="23" t="s">
        <v>701</v>
      </c>
      <c r="AA61" s="24">
        <v>888267</v>
      </c>
      <c r="AB61" s="23" t="s">
        <v>702</v>
      </c>
      <c r="AC61" s="23">
        <v>86.02</v>
      </c>
      <c r="AD61" s="26">
        <f t="shared" si="0"/>
        <v>56.850679046563194</v>
      </c>
      <c r="AE61" s="23" t="s">
        <v>378</v>
      </c>
      <c r="AF61" s="23">
        <v>249.9</v>
      </c>
      <c r="AG61" s="23" t="s">
        <v>703</v>
      </c>
      <c r="AH61" s="23"/>
      <c r="AJ61" s="11"/>
    </row>
    <row r="62" spans="2:36" ht="15.75" x14ac:dyDescent="0.25">
      <c r="B62" s="23" t="s">
        <v>704</v>
      </c>
      <c r="C62" s="23" t="s">
        <v>704</v>
      </c>
      <c r="D62" s="23" t="s">
        <v>705</v>
      </c>
      <c r="E62" s="23" t="s">
        <v>55</v>
      </c>
      <c r="F62" s="23">
        <v>2010</v>
      </c>
      <c r="G62" s="23" t="s">
        <v>56</v>
      </c>
      <c r="H62" s="23" t="s">
        <v>57</v>
      </c>
      <c r="I62" s="24">
        <v>12712</v>
      </c>
      <c r="J62" s="23" t="s">
        <v>706</v>
      </c>
      <c r="K62" s="23">
        <v>0.4</v>
      </c>
      <c r="L62" s="23" t="s">
        <v>65</v>
      </c>
      <c r="M62" s="23">
        <v>3.6</v>
      </c>
      <c r="N62" s="23" t="s">
        <v>707</v>
      </c>
      <c r="O62" s="24">
        <v>720170</v>
      </c>
      <c r="P62" s="23" t="s">
        <v>708</v>
      </c>
      <c r="Q62" s="23">
        <v>0.4</v>
      </c>
      <c r="R62" s="23" t="s">
        <v>378</v>
      </c>
      <c r="S62" s="23">
        <v>202.6</v>
      </c>
      <c r="T62" s="23" t="s">
        <v>709</v>
      </c>
      <c r="U62" s="24">
        <v>14332</v>
      </c>
      <c r="V62" s="23" t="s">
        <v>710</v>
      </c>
      <c r="W62" s="23">
        <v>0</v>
      </c>
      <c r="X62" s="23" t="s">
        <v>80</v>
      </c>
      <c r="Y62" s="23">
        <v>4</v>
      </c>
      <c r="Z62" s="23" t="s">
        <v>711</v>
      </c>
      <c r="AA62" s="24">
        <v>734502</v>
      </c>
      <c r="AB62" s="23" t="s">
        <v>712</v>
      </c>
      <c r="AC62" s="23">
        <v>86.02</v>
      </c>
      <c r="AD62" s="26">
        <f t="shared" si="0"/>
        <v>56.65276903713027</v>
      </c>
      <c r="AE62" s="23" t="s">
        <v>258</v>
      </c>
      <c r="AF62" s="23">
        <v>206.7</v>
      </c>
      <c r="AG62" s="23" t="s">
        <v>713</v>
      </c>
      <c r="AH62" s="23"/>
      <c r="AJ62" s="11"/>
    </row>
    <row r="63" spans="2:36" ht="15.75" x14ac:dyDescent="0.25">
      <c r="B63" s="23" t="s">
        <v>714</v>
      </c>
      <c r="C63" s="23" t="s">
        <v>714</v>
      </c>
      <c r="D63" s="23" t="s">
        <v>715</v>
      </c>
      <c r="E63" s="23" t="s">
        <v>55</v>
      </c>
      <c r="F63" s="23">
        <v>2010</v>
      </c>
      <c r="G63" s="23" t="s">
        <v>56</v>
      </c>
      <c r="H63" s="23" t="s">
        <v>57</v>
      </c>
      <c r="I63" s="24">
        <v>1000</v>
      </c>
      <c r="J63" s="23" t="s">
        <v>716</v>
      </c>
      <c r="K63" s="23">
        <v>0</v>
      </c>
      <c r="L63" s="23" t="s">
        <v>80</v>
      </c>
      <c r="M63" s="23">
        <v>0.3</v>
      </c>
      <c r="N63" s="23" t="s">
        <v>364</v>
      </c>
      <c r="O63" s="24">
        <v>56516</v>
      </c>
      <c r="P63" s="23" t="s">
        <v>717</v>
      </c>
      <c r="Q63" s="23">
        <v>0</v>
      </c>
      <c r="R63" s="23" t="s">
        <v>80</v>
      </c>
      <c r="S63" s="23">
        <v>15.9</v>
      </c>
      <c r="T63" s="23" t="s">
        <v>718</v>
      </c>
      <c r="U63" s="24">
        <v>206573</v>
      </c>
      <c r="V63" s="23" t="s">
        <v>719</v>
      </c>
      <c r="W63" s="23">
        <v>0.5</v>
      </c>
      <c r="X63" s="23" t="s">
        <v>720</v>
      </c>
      <c r="Y63" s="23">
        <v>58.1</v>
      </c>
      <c r="Z63" s="23" t="s">
        <v>721</v>
      </c>
      <c r="AA63" s="24">
        <v>263088</v>
      </c>
      <c r="AB63" s="23" t="s">
        <v>722</v>
      </c>
      <c r="AC63" s="23">
        <v>86.02</v>
      </c>
      <c r="AD63" s="26">
        <f t="shared" si="0"/>
        <v>56.515999999999998</v>
      </c>
      <c r="AE63" s="23" t="s">
        <v>109</v>
      </c>
      <c r="AF63" s="23">
        <v>74</v>
      </c>
      <c r="AG63" s="23" t="s">
        <v>723</v>
      </c>
      <c r="AH63" s="23" t="s">
        <v>714</v>
      </c>
      <c r="AJ63" s="11"/>
    </row>
    <row r="64" spans="2:36" ht="15.75" x14ac:dyDescent="0.25">
      <c r="B64" s="23" t="s">
        <v>724</v>
      </c>
      <c r="C64" s="23" t="s">
        <v>724</v>
      </c>
      <c r="D64" s="23" t="s">
        <v>725</v>
      </c>
      <c r="E64" s="23" t="s">
        <v>55</v>
      </c>
      <c r="F64" s="23">
        <v>2010</v>
      </c>
      <c r="G64" s="23" t="s">
        <v>56</v>
      </c>
      <c r="H64" s="23" t="s">
        <v>57</v>
      </c>
      <c r="I64" s="24">
        <v>20690</v>
      </c>
      <c r="J64" s="23" t="s">
        <v>726</v>
      </c>
      <c r="K64" s="23">
        <v>0.7</v>
      </c>
      <c r="L64" s="23" t="s">
        <v>727</v>
      </c>
      <c r="M64" s="23">
        <v>5.8</v>
      </c>
      <c r="N64" s="23" t="s">
        <v>728</v>
      </c>
      <c r="O64" s="24">
        <v>1166626</v>
      </c>
      <c r="P64" s="23" t="s">
        <v>729</v>
      </c>
      <c r="Q64" s="23">
        <v>0.7</v>
      </c>
      <c r="R64" s="23" t="s">
        <v>462</v>
      </c>
      <c r="S64" s="23">
        <v>328.3</v>
      </c>
      <c r="T64" s="23" t="s">
        <v>730</v>
      </c>
      <c r="U64" s="24">
        <v>70927</v>
      </c>
      <c r="V64" s="23" t="s">
        <v>731</v>
      </c>
      <c r="W64" s="23">
        <v>0.2</v>
      </c>
      <c r="X64" s="23" t="s">
        <v>135</v>
      </c>
      <c r="Y64" s="23">
        <v>20</v>
      </c>
      <c r="Z64" s="23" t="s">
        <v>732</v>
      </c>
      <c r="AA64" s="24">
        <v>1237553</v>
      </c>
      <c r="AB64" s="23" t="s">
        <v>733</v>
      </c>
      <c r="AC64" s="23">
        <v>86.02</v>
      </c>
      <c r="AD64" s="26">
        <f t="shared" si="0"/>
        <v>56.385983566940553</v>
      </c>
      <c r="AE64" s="23" t="s">
        <v>347</v>
      </c>
      <c r="AF64" s="23">
        <v>348.2</v>
      </c>
      <c r="AG64" s="23" t="s">
        <v>734</v>
      </c>
      <c r="AH64" s="23"/>
      <c r="AJ64" s="11"/>
    </row>
    <row r="65" spans="2:36" ht="15.75" x14ac:dyDescent="0.25">
      <c r="B65" s="23" t="s">
        <v>735</v>
      </c>
      <c r="C65" s="23" t="s">
        <v>736</v>
      </c>
      <c r="D65" s="23" t="s">
        <v>737</v>
      </c>
      <c r="E65" s="23" t="s">
        <v>55</v>
      </c>
      <c r="F65" s="23">
        <v>2010</v>
      </c>
      <c r="G65" s="23" t="s">
        <v>56</v>
      </c>
      <c r="H65" s="23" t="s">
        <v>57</v>
      </c>
      <c r="I65" s="24">
        <v>4978</v>
      </c>
      <c r="J65" s="23" t="s">
        <v>738</v>
      </c>
      <c r="K65" s="23">
        <v>0.2</v>
      </c>
      <c r="L65" s="23" t="s">
        <v>135</v>
      </c>
      <c r="M65" s="23">
        <v>1.4</v>
      </c>
      <c r="N65" s="23" t="s">
        <v>739</v>
      </c>
      <c r="O65" s="24">
        <v>280038</v>
      </c>
      <c r="P65" s="23" t="s">
        <v>740</v>
      </c>
      <c r="Q65" s="23">
        <v>0.2</v>
      </c>
      <c r="R65" s="23" t="s">
        <v>135</v>
      </c>
      <c r="S65" s="23">
        <v>78.8</v>
      </c>
      <c r="T65" s="23" t="s">
        <v>741</v>
      </c>
      <c r="U65" s="24">
        <v>177268</v>
      </c>
      <c r="V65" s="23" t="s">
        <v>742</v>
      </c>
      <c r="W65" s="23">
        <v>0.4</v>
      </c>
      <c r="X65" s="23" t="s">
        <v>378</v>
      </c>
      <c r="Y65" s="23">
        <v>49.9</v>
      </c>
      <c r="Z65" s="23" t="s">
        <v>743</v>
      </c>
      <c r="AA65" s="24">
        <v>457306</v>
      </c>
      <c r="AB65" s="23" t="s">
        <v>744</v>
      </c>
      <c r="AC65" s="23">
        <v>86.02</v>
      </c>
      <c r="AD65" s="26">
        <f t="shared" si="0"/>
        <v>56.255122539172355</v>
      </c>
      <c r="AE65" s="23" t="s">
        <v>135</v>
      </c>
      <c r="AF65" s="23">
        <v>128.69999999999999</v>
      </c>
      <c r="AG65" s="23" t="s">
        <v>745</v>
      </c>
      <c r="AH65" s="23"/>
      <c r="AJ65" s="11"/>
    </row>
    <row r="66" spans="2:36" ht="15.75" x14ac:dyDescent="0.25">
      <c r="B66" s="23" t="s">
        <v>746</v>
      </c>
      <c r="C66" s="23" t="s">
        <v>746</v>
      </c>
      <c r="D66" s="23" t="s">
        <v>747</v>
      </c>
      <c r="E66" s="23" t="s">
        <v>55</v>
      </c>
      <c r="F66" s="23">
        <v>2010</v>
      </c>
      <c r="G66" s="23" t="s">
        <v>56</v>
      </c>
      <c r="H66" s="23" t="s">
        <v>57</v>
      </c>
      <c r="I66" s="24">
        <v>113626</v>
      </c>
      <c r="J66" s="23" t="s">
        <v>748</v>
      </c>
      <c r="K66" s="23">
        <v>3.7</v>
      </c>
      <c r="L66" s="23" t="s">
        <v>749</v>
      </c>
      <c r="M66" s="23">
        <v>32</v>
      </c>
      <c r="N66" s="23" t="s">
        <v>750</v>
      </c>
      <c r="O66" s="24">
        <v>6375187</v>
      </c>
      <c r="P66" s="23" t="s">
        <v>751</v>
      </c>
      <c r="Q66" s="23">
        <v>3.9</v>
      </c>
      <c r="R66" s="23" t="s">
        <v>752</v>
      </c>
      <c r="S66" s="25">
        <v>1793.8</v>
      </c>
      <c r="T66" s="23" t="s">
        <v>753</v>
      </c>
      <c r="U66" s="24">
        <v>282111</v>
      </c>
      <c r="V66" s="23" t="s">
        <v>754</v>
      </c>
      <c r="W66" s="23">
        <v>0.7</v>
      </c>
      <c r="X66" s="23" t="s">
        <v>243</v>
      </c>
      <c r="Y66" s="23">
        <v>79.400000000000006</v>
      </c>
      <c r="Z66" s="23" t="s">
        <v>755</v>
      </c>
      <c r="AA66" s="24">
        <v>6657298</v>
      </c>
      <c r="AB66" s="23" t="s">
        <v>756</v>
      </c>
      <c r="AC66" s="23">
        <v>86.02</v>
      </c>
      <c r="AD66" s="26">
        <f t="shared" si="0"/>
        <v>56.106762536743354</v>
      </c>
      <c r="AE66" s="23" t="s">
        <v>92</v>
      </c>
      <c r="AF66" s="25">
        <v>1873.2</v>
      </c>
      <c r="AG66" s="23" t="s">
        <v>757</v>
      </c>
      <c r="AH66" s="23"/>
      <c r="AJ66" s="11"/>
    </row>
    <row r="67" spans="2:36" ht="15.75" x14ac:dyDescent="0.25">
      <c r="B67" s="23" t="s">
        <v>758</v>
      </c>
      <c r="C67" s="23" t="s">
        <v>759</v>
      </c>
      <c r="D67" s="23" t="s">
        <v>759</v>
      </c>
      <c r="E67" s="23" t="s">
        <v>55</v>
      </c>
      <c r="F67" s="23">
        <v>2010</v>
      </c>
      <c r="G67" s="23" t="s">
        <v>56</v>
      </c>
      <c r="H67" s="23" t="s">
        <v>57</v>
      </c>
      <c r="I67" s="24">
        <v>74496</v>
      </c>
      <c r="J67" s="23" t="s">
        <v>760</v>
      </c>
      <c r="K67" s="23">
        <v>2.4</v>
      </c>
      <c r="L67" s="23" t="s">
        <v>761</v>
      </c>
      <c r="M67" s="23">
        <v>21</v>
      </c>
      <c r="N67" s="23" t="s">
        <v>762</v>
      </c>
      <c r="O67" s="24">
        <v>4174288</v>
      </c>
      <c r="P67" s="23" t="s">
        <v>763</v>
      </c>
      <c r="Q67" s="23">
        <v>2.5</v>
      </c>
      <c r="R67" s="23" t="s">
        <v>764</v>
      </c>
      <c r="S67" s="25">
        <v>1174.5</v>
      </c>
      <c r="T67" s="23" t="s">
        <v>765</v>
      </c>
      <c r="U67" s="24">
        <v>171494</v>
      </c>
      <c r="V67" s="23" t="s">
        <v>766</v>
      </c>
      <c r="W67" s="23">
        <v>0.4</v>
      </c>
      <c r="X67" s="23" t="s">
        <v>378</v>
      </c>
      <c r="Y67" s="23">
        <v>48.3</v>
      </c>
      <c r="Z67" s="23" t="s">
        <v>767</v>
      </c>
      <c r="AA67" s="24">
        <v>4345782</v>
      </c>
      <c r="AB67" s="23" t="s">
        <v>768</v>
      </c>
      <c r="AC67" s="23">
        <v>86.02</v>
      </c>
      <c r="AD67" s="26">
        <f t="shared" si="0"/>
        <v>56.033719931271477</v>
      </c>
      <c r="AE67" s="23" t="s">
        <v>769</v>
      </c>
      <c r="AF67" s="25">
        <v>1222.8</v>
      </c>
      <c r="AG67" s="23" t="s">
        <v>770</v>
      </c>
      <c r="AH67" s="23"/>
      <c r="AJ67" s="11"/>
    </row>
    <row r="68" spans="2:36" ht="15.75" x14ac:dyDescent="0.25">
      <c r="B68" s="23" t="s">
        <v>771</v>
      </c>
      <c r="C68" s="23" t="s">
        <v>772</v>
      </c>
      <c r="D68" s="23" t="s">
        <v>773</v>
      </c>
      <c r="E68" s="23" t="s">
        <v>55</v>
      </c>
      <c r="F68" s="23">
        <v>2010</v>
      </c>
      <c r="G68" s="23" t="s">
        <v>56</v>
      </c>
      <c r="H68" s="23" t="s">
        <v>57</v>
      </c>
      <c r="I68" s="24">
        <v>310868</v>
      </c>
      <c r="J68" s="23" t="s">
        <v>774</v>
      </c>
      <c r="K68" s="23">
        <v>10.199999999999999</v>
      </c>
      <c r="L68" s="23" t="s">
        <v>775</v>
      </c>
      <c r="M68" s="23">
        <v>87.5</v>
      </c>
      <c r="N68" s="23" t="s">
        <v>776</v>
      </c>
      <c r="O68" s="24">
        <v>17381215</v>
      </c>
      <c r="P68" s="23" t="s">
        <v>777</v>
      </c>
      <c r="Q68" s="23">
        <v>10.6</v>
      </c>
      <c r="R68" s="23" t="s">
        <v>778</v>
      </c>
      <c r="S68" s="25">
        <v>4890.6000000000004</v>
      </c>
      <c r="T68" s="23" t="s">
        <v>779</v>
      </c>
      <c r="U68" s="24">
        <v>816015</v>
      </c>
      <c r="V68" s="23" t="s">
        <v>780</v>
      </c>
      <c r="W68" s="23">
        <v>2</v>
      </c>
      <c r="X68" s="23" t="s">
        <v>781</v>
      </c>
      <c r="Y68" s="23">
        <v>229.6</v>
      </c>
      <c r="Z68" s="23" t="s">
        <v>782</v>
      </c>
      <c r="AA68" s="24">
        <v>18197230</v>
      </c>
      <c r="AB68" s="23" t="s">
        <v>783</v>
      </c>
      <c r="AC68" s="23">
        <v>86.02</v>
      </c>
      <c r="AD68" s="26">
        <f t="shared" ref="AD68:AD131" si="1">IFERROR(O68/I68,0)</f>
        <v>55.911882213672683</v>
      </c>
      <c r="AE68" s="23" t="s">
        <v>784</v>
      </c>
      <c r="AF68" s="25">
        <v>5120.2</v>
      </c>
      <c r="AG68" s="23" t="s">
        <v>785</v>
      </c>
      <c r="AH68" s="23"/>
      <c r="AJ68" s="11"/>
    </row>
    <row r="69" spans="2:36" ht="15.75" x14ac:dyDescent="0.25">
      <c r="B69" s="23" t="s">
        <v>786</v>
      </c>
      <c r="C69" s="23" t="s">
        <v>787</v>
      </c>
      <c r="D69" s="23" t="s">
        <v>788</v>
      </c>
      <c r="E69" s="23" t="s">
        <v>55</v>
      </c>
      <c r="F69" s="23">
        <v>2010</v>
      </c>
      <c r="G69" s="23" t="s">
        <v>56</v>
      </c>
      <c r="H69" s="23" t="s">
        <v>57</v>
      </c>
      <c r="I69" s="24">
        <v>13214</v>
      </c>
      <c r="J69" s="23" t="s">
        <v>789</v>
      </c>
      <c r="K69" s="23">
        <v>0.4</v>
      </c>
      <c r="L69" s="23" t="s">
        <v>65</v>
      </c>
      <c r="M69" s="23">
        <v>3.7</v>
      </c>
      <c r="N69" s="23" t="s">
        <v>790</v>
      </c>
      <c r="O69" s="24">
        <v>737768</v>
      </c>
      <c r="P69" s="23" t="s">
        <v>791</v>
      </c>
      <c r="Q69" s="23">
        <v>0.4</v>
      </c>
      <c r="R69" s="23" t="s">
        <v>378</v>
      </c>
      <c r="S69" s="23">
        <v>207.6</v>
      </c>
      <c r="T69" s="23" t="s">
        <v>792</v>
      </c>
      <c r="U69" s="24">
        <v>71434</v>
      </c>
      <c r="V69" s="23" t="s">
        <v>793</v>
      </c>
      <c r="W69" s="23">
        <v>0.2</v>
      </c>
      <c r="X69" s="23" t="s">
        <v>135</v>
      </c>
      <c r="Y69" s="23">
        <v>20.100000000000001</v>
      </c>
      <c r="Z69" s="23" t="s">
        <v>794</v>
      </c>
      <c r="AA69" s="24">
        <v>809202</v>
      </c>
      <c r="AB69" s="23" t="s">
        <v>795</v>
      </c>
      <c r="AC69" s="23">
        <v>86.02</v>
      </c>
      <c r="AD69" s="26">
        <f t="shared" si="1"/>
        <v>55.832299076736795</v>
      </c>
      <c r="AE69" s="23" t="s">
        <v>65</v>
      </c>
      <c r="AF69" s="23">
        <v>227.7</v>
      </c>
      <c r="AG69" s="23" t="s">
        <v>796</v>
      </c>
      <c r="AH69" s="23"/>
      <c r="AJ69" s="11"/>
    </row>
    <row r="70" spans="2:36" ht="15.75" x14ac:dyDescent="0.25">
      <c r="B70" s="23" t="s">
        <v>797</v>
      </c>
      <c r="C70" s="23" t="s">
        <v>797</v>
      </c>
      <c r="D70" s="23" t="s">
        <v>798</v>
      </c>
      <c r="E70" s="23" t="s">
        <v>55</v>
      </c>
      <c r="F70" s="23">
        <v>2010</v>
      </c>
      <c r="G70" s="23" t="s">
        <v>56</v>
      </c>
      <c r="H70" s="23" t="s">
        <v>57</v>
      </c>
      <c r="I70" s="24">
        <v>8158</v>
      </c>
      <c r="J70" s="23" t="s">
        <v>799</v>
      </c>
      <c r="K70" s="23">
        <v>0.3</v>
      </c>
      <c r="L70" s="23" t="s">
        <v>263</v>
      </c>
      <c r="M70" s="23">
        <v>2.2999999999999998</v>
      </c>
      <c r="N70" s="23" t="s">
        <v>800</v>
      </c>
      <c r="O70" s="24">
        <v>454102</v>
      </c>
      <c r="P70" s="23" t="s">
        <v>801</v>
      </c>
      <c r="Q70" s="23">
        <v>0.3</v>
      </c>
      <c r="R70" s="23" t="s">
        <v>263</v>
      </c>
      <c r="S70" s="23">
        <v>127.8</v>
      </c>
      <c r="T70" s="23" t="s">
        <v>802</v>
      </c>
      <c r="U70" s="24">
        <v>20734</v>
      </c>
      <c r="V70" s="23" t="s">
        <v>803</v>
      </c>
      <c r="W70" s="23">
        <v>0.1</v>
      </c>
      <c r="X70" s="23" t="s">
        <v>117</v>
      </c>
      <c r="Y70" s="23">
        <v>5.8</v>
      </c>
      <c r="Z70" s="23" t="s">
        <v>804</v>
      </c>
      <c r="AA70" s="24">
        <v>474836</v>
      </c>
      <c r="AB70" s="23" t="s">
        <v>805</v>
      </c>
      <c r="AC70" s="23">
        <v>86.02</v>
      </c>
      <c r="AD70" s="26">
        <f t="shared" si="1"/>
        <v>55.663397891640109</v>
      </c>
      <c r="AE70" s="23" t="s">
        <v>364</v>
      </c>
      <c r="AF70" s="23">
        <v>133.6</v>
      </c>
      <c r="AG70" s="23" t="s">
        <v>806</v>
      </c>
      <c r="AH70" s="23"/>
      <c r="AJ70" s="11"/>
    </row>
    <row r="71" spans="2:36" ht="15.75" x14ac:dyDescent="0.25">
      <c r="B71" s="23" t="s">
        <v>807</v>
      </c>
      <c r="C71" s="23" t="s">
        <v>807</v>
      </c>
      <c r="D71" s="23" t="s">
        <v>808</v>
      </c>
      <c r="E71" s="23" t="s">
        <v>55</v>
      </c>
      <c r="F71" s="23">
        <v>2010</v>
      </c>
      <c r="G71" s="23" t="s">
        <v>56</v>
      </c>
      <c r="H71" s="23" t="s">
        <v>57</v>
      </c>
      <c r="I71" s="24">
        <v>11602</v>
      </c>
      <c r="J71" s="23" t="s">
        <v>809</v>
      </c>
      <c r="K71" s="23">
        <v>0.4</v>
      </c>
      <c r="L71" s="23" t="s">
        <v>65</v>
      </c>
      <c r="M71" s="23">
        <v>3.3</v>
      </c>
      <c r="N71" s="23" t="s">
        <v>810</v>
      </c>
      <c r="O71" s="24">
        <v>640738</v>
      </c>
      <c r="P71" s="23" t="s">
        <v>811</v>
      </c>
      <c r="Q71" s="23">
        <v>0.4</v>
      </c>
      <c r="R71" s="23" t="s">
        <v>65</v>
      </c>
      <c r="S71" s="23">
        <v>180.3</v>
      </c>
      <c r="T71" s="23" t="s">
        <v>812</v>
      </c>
      <c r="U71" s="24">
        <v>6711</v>
      </c>
      <c r="V71" s="23" t="s">
        <v>813</v>
      </c>
      <c r="W71" s="23">
        <v>0</v>
      </c>
      <c r="X71" s="23" t="s">
        <v>80</v>
      </c>
      <c r="Y71" s="23">
        <v>1.9</v>
      </c>
      <c r="Z71" s="23" t="s">
        <v>814</v>
      </c>
      <c r="AA71" s="24">
        <v>647449</v>
      </c>
      <c r="AB71" s="23" t="s">
        <v>815</v>
      </c>
      <c r="AC71" s="23">
        <v>86.02</v>
      </c>
      <c r="AD71" s="26">
        <f t="shared" si="1"/>
        <v>55.226512670229269</v>
      </c>
      <c r="AE71" s="23" t="s">
        <v>816</v>
      </c>
      <c r="AF71" s="23">
        <v>182.2</v>
      </c>
      <c r="AG71" s="23" t="s">
        <v>817</v>
      </c>
      <c r="AH71" s="23"/>
      <c r="AJ71" s="11"/>
    </row>
    <row r="72" spans="2:36" ht="15.75" x14ac:dyDescent="0.25">
      <c r="B72" s="23" t="s">
        <v>818</v>
      </c>
      <c r="C72" s="23" t="s">
        <v>819</v>
      </c>
      <c r="D72" s="23" t="s">
        <v>820</v>
      </c>
      <c r="E72" s="23" t="s">
        <v>55</v>
      </c>
      <c r="F72" s="23">
        <v>2010</v>
      </c>
      <c r="G72" s="23" t="s">
        <v>56</v>
      </c>
      <c r="H72" s="23" t="s">
        <v>57</v>
      </c>
      <c r="I72" s="24">
        <v>23434</v>
      </c>
      <c r="J72" s="23" t="s">
        <v>821</v>
      </c>
      <c r="K72" s="23">
        <v>0.8</v>
      </c>
      <c r="L72" s="23" t="s">
        <v>251</v>
      </c>
      <c r="M72" s="23">
        <v>6.6</v>
      </c>
      <c r="N72" s="23" t="s">
        <v>822</v>
      </c>
      <c r="O72" s="24">
        <v>1282856</v>
      </c>
      <c r="P72" s="23" t="s">
        <v>823</v>
      </c>
      <c r="Q72" s="23">
        <v>0.8</v>
      </c>
      <c r="R72" s="23" t="s">
        <v>251</v>
      </c>
      <c r="S72" s="23">
        <v>361</v>
      </c>
      <c r="T72" s="23" t="s">
        <v>824</v>
      </c>
      <c r="U72" s="24">
        <v>134137</v>
      </c>
      <c r="V72" s="23" t="s">
        <v>825</v>
      </c>
      <c r="W72" s="23">
        <v>0.3</v>
      </c>
      <c r="X72" s="23" t="s">
        <v>263</v>
      </c>
      <c r="Y72" s="23">
        <v>37.700000000000003</v>
      </c>
      <c r="Z72" s="23" t="s">
        <v>826</v>
      </c>
      <c r="AA72" s="24">
        <v>1416992</v>
      </c>
      <c r="AB72" s="23" t="s">
        <v>827</v>
      </c>
      <c r="AC72" s="23">
        <v>86.02</v>
      </c>
      <c r="AD72" s="26">
        <f t="shared" si="1"/>
        <v>54.743364342408469</v>
      </c>
      <c r="AE72" s="23" t="s">
        <v>828</v>
      </c>
      <c r="AF72" s="23">
        <v>398.7</v>
      </c>
      <c r="AG72" s="23" t="s">
        <v>829</v>
      </c>
      <c r="AH72" s="23"/>
      <c r="AJ72" s="11"/>
    </row>
    <row r="73" spans="2:36" ht="15.75" x14ac:dyDescent="0.25">
      <c r="B73" s="23" t="s">
        <v>830</v>
      </c>
      <c r="C73" s="23" t="s">
        <v>830</v>
      </c>
      <c r="D73" s="23" t="s">
        <v>831</v>
      </c>
      <c r="E73" s="23" t="s">
        <v>55</v>
      </c>
      <c r="F73" s="23">
        <v>2010</v>
      </c>
      <c r="G73" s="23" t="s">
        <v>56</v>
      </c>
      <c r="H73" s="23" t="s">
        <v>57</v>
      </c>
      <c r="I73" s="24">
        <v>6906</v>
      </c>
      <c r="J73" s="23" t="s">
        <v>832</v>
      </c>
      <c r="K73" s="23">
        <v>0.2</v>
      </c>
      <c r="L73" s="23" t="s">
        <v>143</v>
      </c>
      <c r="M73" s="23">
        <v>1.9</v>
      </c>
      <c r="N73" s="23" t="s">
        <v>833</v>
      </c>
      <c r="O73" s="24">
        <v>377503</v>
      </c>
      <c r="P73" s="23" t="s">
        <v>834</v>
      </c>
      <c r="Q73" s="23">
        <v>0.2</v>
      </c>
      <c r="R73" s="23" t="s">
        <v>143</v>
      </c>
      <c r="S73" s="23">
        <v>106.2</v>
      </c>
      <c r="T73" s="23" t="s">
        <v>835</v>
      </c>
      <c r="U73" s="24">
        <v>26742</v>
      </c>
      <c r="V73" s="23" t="s">
        <v>836</v>
      </c>
      <c r="W73" s="23">
        <v>0.1</v>
      </c>
      <c r="X73" s="23" t="s">
        <v>117</v>
      </c>
      <c r="Y73" s="23">
        <v>7.5</v>
      </c>
      <c r="Z73" s="23" t="s">
        <v>837</v>
      </c>
      <c r="AA73" s="24">
        <v>404245</v>
      </c>
      <c r="AB73" s="23" t="s">
        <v>838</v>
      </c>
      <c r="AC73" s="23">
        <v>86.02</v>
      </c>
      <c r="AD73" s="26">
        <f t="shared" si="1"/>
        <v>54.66304662612221</v>
      </c>
      <c r="AE73" s="23" t="s">
        <v>143</v>
      </c>
      <c r="AF73" s="23">
        <v>113.7</v>
      </c>
      <c r="AG73" s="23" t="s">
        <v>839</v>
      </c>
      <c r="AH73" s="23"/>
      <c r="AJ73" s="11"/>
    </row>
    <row r="74" spans="2:36" ht="15.75" x14ac:dyDescent="0.25">
      <c r="B74" s="23" t="s">
        <v>840</v>
      </c>
      <c r="C74" s="23" t="s">
        <v>840</v>
      </c>
      <c r="D74" s="23" t="s">
        <v>841</v>
      </c>
      <c r="E74" s="23" t="s">
        <v>55</v>
      </c>
      <c r="F74" s="23">
        <v>2010</v>
      </c>
      <c r="G74" s="23" t="s">
        <v>56</v>
      </c>
      <c r="H74" s="23" t="s">
        <v>57</v>
      </c>
      <c r="I74" s="23">
        <v>299</v>
      </c>
      <c r="J74" s="23" t="s">
        <v>842</v>
      </c>
      <c r="K74" s="23">
        <v>0</v>
      </c>
      <c r="L74" s="23" t="s">
        <v>80</v>
      </c>
      <c r="M74" s="23">
        <v>0.1</v>
      </c>
      <c r="N74" s="23" t="s">
        <v>173</v>
      </c>
      <c r="O74" s="24">
        <v>15998</v>
      </c>
      <c r="P74" s="23" t="s">
        <v>843</v>
      </c>
      <c r="Q74" s="23">
        <v>0</v>
      </c>
      <c r="R74" s="23" t="s">
        <v>80</v>
      </c>
      <c r="S74" s="23">
        <v>4.5</v>
      </c>
      <c r="T74" s="23" t="s">
        <v>844</v>
      </c>
      <c r="U74" s="24">
        <v>118236</v>
      </c>
      <c r="V74" s="23" t="s">
        <v>845</v>
      </c>
      <c r="W74" s="23">
        <v>0.3</v>
      </c>
      <c r="X74" s="23" t="s">
        <v>258</v>
      </c>
      <c r="Y74" s="23">
        <v>33.299999999999997</v>
      </c>
      <c r="Z74" s="23" t="s">
        <v>846</v>
      </c>
      <c r="AA74" s="24">
        <v>134234</v>
      </c>
      <c r="AB74" s="23" t="s">
        <v>847</v>
      </c>
      <c r="AC74" s="23">
        <v>86.02</v>
      </c>
      <c r="AD74" s="26">
        <f t="shared" si="1"/>
        <v>53.50501672240803</v>
      </c>
      <c r="AE74" s="23" t="s">
        <v>117</v>
      </c>
      <c r="AF74" s="23">
        <v>37.799999999999997</v>
      </c>
      <c r="AG74" s="23" t="s">
        <v>848</v>
      </c>
      <c r="AH74" s="23"/>
      <c r="AJ74" s="11"/>
    </row>
    <row r="75" spans="2:36" ht="15.75" x14ac:dyDescent="0.25">
      <c r="B75" s="23" t="s">
        <v>849</v>
      </c>
      <c r="C75" s="23" t="s">
        <v>849</v>
      </c>
      <c r="D75" s="23" t="s">
        <v>849</v>
      </c>
      <c r="E75" s="23" t="s">
        <v>55</v>
      </c>
      <c r="F75" s="23">
        <v>2010</v>
      </c>
      <c r="G75" s="23" t="s">
        <v>56</v>
      </c>
      <c r="H75" s="23" t="s">
        <v>57</v>
      </c>
      <c r="I75" s="24">
        <v>30453</v>
      </c>
      <c r="J75" s="23" t="s">
        <v>850</v>
      </c>
      <c r="K75" s="23">
        <v>1</v>
      </c>
      <c r="L75" s="23" t="s">
        <v>317</v>
      </c>
      <c r="M75" s="23">
        <v>8.6</v>
      </c>
      <c r="N75" s="23" t="s">
        <v>851</v>
      </c>
      <c r="O75" s="24">
        <v>1625579</v>
      </c>
      <c r="P75" s="23" t="s">
        <v>852</v>
      </c>
      <c r="Q75" s="23">
        <v>1</v>
      </c>
      <c r="R75" s="23" t="s">
        <v>317</v>
      </c>
      <c r="S75" s="23">
        <v>457.4</v>
      </c>
      <c r="T75" s="23" t="s">
        <v>853</v>
      </c>
      <c r="U75" s="24">
        <v>764385</v>
      </c>
      <c r="V75" s="23" t="s">
        <v>854</v>
      </c>
      <c r="W75" s="23">
        <v>1.9</v>
      </c>
      <c r="X75" s="23" t="s">
        <v>855</v>
      </c>
      <c r="Y75" s="23">
        <v>215.1</v>
      </c>
      <c r="Z75" s="23" t="s">
        <v>856</v>
      </c>
      <c r="AA75" s="24">
        <v>2389964</v>
      </c>
      <c r="AB75" s="23" t="s">
        <v>857</v>
      </c>
      <c r="AC75" s="23">
        <v>86.02</v>
      </c>
      <c r="AD75" s="26">
        <f t="shared" si="1"/>
        <v>53.379929727777231</v>
      </c>
      <c r="AE75" s="23" t="s">
        <v>858</v>
      </c>
      <c r="AF75" s="23">
        <v>672.5</v>
      </c>
      <c r="AG75" s="23" t="s">
        <v>859</v>
      </c>
      <c r="AH75" s="23" t="s">
        <v>849</v>
      </c>
      <c r="AJ75" s="11"/>
    </row>
    <row r="76" spans="2:36" ht="15.75" x14ac:dyDescent="0.25">
      <c r="B76" s="23" t="s">
        <v>860</v>
      </c>
      <c r="C76" s="23" t="s">
        <v>861</v>
      </c>
      <c r="D76" s="23" t="s">
        <v>862</v>
      </c>
      <c r="E76" s="23" t="s">
        <v>55</v>
      </c>
      <c r="F76" s="23">
        <v>2010</v>
      </c>
      <c r="G76" s="23" t="s">
        <v>56</v>
      </c>
      <c r="H76" s="23" t="s">
        <v>57</v>
      </c>
      <c r="I76" s="24">
        <v>5521</v>
      </c>
      <c r="J76" s="23" t="s">
        <v>863</v>
      </c>
      <c r="K76" s="23">
        <v>0.2</v>
      </c>
      <c r="L76" s="23" t="s">
        <v>143</v>
      </c>
      <c r="M76" s="23">
        <v>1.6</v>
      </c>
      <c r="N76" s="23" t="s">
        <v>864</v>
      </c>
      <c r="O76" s="24">
        <v>294594</v>
      </c>
      <c r="P76" s="23" t="s">
        <v>865</v>
      </c>
      <c r="Q76" s="23">
        <v>0.2</v>
      </c>
      <c r="R76" s="23" t="s">
        <v>143</v>
      </c>
      <c r="S76" s="23">
        <v>82.9</v>
      </c>
      <c r="T76" s="23" t="s">
        <v>866</v>
      </c>
      <c r="U76" s="24">
        <v>37262</v>
      </c>
      <c r="V76" s="23" t="s">
        <v>867</v>
      </c>
      <c r="W76" s="23">
        <v>0.1</v>
      </c>
      <c r="X76" s="23" t="s">
        <v>173</v>
      </c>
      <c r="Y76" s="23">
        <v>10.5</v>
      </c>
      <c r="Z76" s="23" t="s">
        <v>868</v>
      </c>
      <c r="AA76" s="24">
        <v>331856</v>
      </c>
      <c r="AB76" s="23" t="s">
        <v>869</v>
      </c>
      <c r="AC76" s="23">
        <v>86.02</v>
      </c>
      <c r="AD76" s="26">
        <f t="shared" si="1"/>
        <v>53.358811809454807</v>
      </c>
      <c r="AE76" s="23" t="s">
        <v>135</v>
      </c>
      <c r="AF76" s="23">
        <v>93.4</v>
      </c>
      <c r="AG76" s="23" t="s">
        <v>870</v>
      </c>
      <c r="AH76" s="23"/>
      <c r="AJ76" s="11"/>
    </row>
    <row r="77" spans="2:36" ht="15.75" x14ac:dyDescent="0.25">
      <c r="B77" s="23" t="s">
        <v>871</v>
      </c>
      <c r="C77" s="23" t="s">
        <v>872</v>
      </c>
      <c r="D77" s="23" t="s">
        <v>873</v>
      </c>
      <c r="E77" s="23" t="s">
        <v>55</v>
      </c>
      <c r="F77" s="23">
        <v>2010</v>
      </c>
      <c r="G77" s="23" t="s">
        <v>56</v>
      </c>
      <c r="H77" s="23" t="s">
        <v>57</v>
      </c>
      <c r="I77" s="23">
        <v>7</v>
      </c>
      <c r="J77" s="23" t="s">
        <v>874</v>
      </c>
      <c r="K77" s="23">
        <v>0</v>
      </c>
      <c r="L77" s="23" t="s">
        <v>80</v>
      </c>
      <c r="M77" s="23">
        <v>0</v>
      </c>
      <c r="N77" s="23" t="s">
        <v>80</v>
      </c>
      <c r="O77" s="23">
        <v>373</v>
      </c>
      <c r="P77" s="23" t="s">
        <v>875</v>
      </c>
      <c r="Q77" s="23">
        <v>0</v>
      </c>
      <c r="R77" s="23" t="s">
        <v>80</v>
      </c>
      <c r="S77" s="23">
        <v>0.1</v>
      </c>
      <c r="T77" s="23" t="s">
        <v>117</v>
      </c>
      <c r="U77" s="24">
        <v>119437</v>
      </c>
      <c r="V77" s="23" t="s">
        <v>876</v>
      </c>
      <c r="W77" s="23">
        <v>0.3</v>
      </c>
      <c r="X77" s="23" t="s">
        <v>258</v>
      </c>
      <c r="Y77" s="23">
        <v>33.6</v>
      </c>
      <c r="Z77" s="23" t="s">
        <v>877</v>
      </c>
      <c r="AA77" s="24">
        <v>119810</v>
      </c>
      <c r="AB77" s="23" t="s">
        <v>878</v>
      </c>
      <c r="AC77" s="23">
        <v>86.02</v>
      </c>
      <c r="AD77" s="26">
        <f t="shared" si="1"/>
        <v>53.285714285714285</v>
      </c>
      <c r="AE77" s="23" t="s">
        <v>117</v>
      </c>
      <c r="AF77" s="23">
        <v>33.700000000000003</v>
      </c>
      <c r="AG77" s="23" t="s">
        <v>879</v>
      </c>
      <c r="AH77" s="23"/>
      <c r="AJ77" s="11"/>
    </row>
    <row r="78" spans="2:36" ht="15.75" x14ac:dyDescent="0.25">
      <c r="B78" s="23" t="s">
        <v>880</v>
      </c>
      <c r="C78" s="23" t="s">
        <v>880</v>
      </c>
      <c r="D78" s="23" t="s">
        <v>881</v>
      </c>
      <c r="E78" s="23" t="s">
        <v>55</v>
      </c>
      <c r="F78" s="23">
        <v>2010</v>
      </c>
      <c r="G78" s="23" t="s">
        <v>56</v>
      </c>
      <c r="H78" s="23" t="s">
        <v>57</v>
      </c>
      <c r="I78" s="23">
        <v>319</v>
      </c>
      <c r="J78" s="23" t="s">
        <v>882</v>
      </c>
      <c r="K78" s="23">
        <v>0</v>
      </c>
      <c r="L78" s="23" t="s">
        <v>80</v>
      </c>
      <c r="M78" s="23">
        <v>0.1</v>
      </c>
      <c r="N78" s="23" t="s">
        <v>173</v>
      </c>
      <c r="O78" s="24">
        <v>16995</v>
      </c>
      <c r="P78" s="23" t="s">
        <v>883</v>
      </c>
      <c r="Q78" s="23">
        <v>0</v>
      </c>
      <c r="R78" s="23" t="s">
        <v>80</v>
      </c>
      <c r="S78" s="23">
        <v>4.8</v>
      </c>
      <c r="T78" s="23" t="s">
        <v>884</v>
      </c>
      <c r="U78" s="24">
        <v>5298</v>
      </c>
      <c r="V78" s="23" t="s">
        <v>885</v>
      </c>
      <c r="W78" s="23">
        <v>0</v>
      </c>
      <c r="X78" s="23" t="s">
        <v>80</v>
      </c>
      <c r="Y78" s="23">
        <v>1.5</v>
      </c>
      <c r="Z78" s="23" t="s">
        <v>886</v>
      </c>
      <c r="AA78" s="24">
        <v>22293</v>
      </c>
      <c r="AB78" s="23" t="s">
        <v>887</v>
      </c>
      <c r="AC78" s="23">
        <v>86.02</v>
      </c>
      <c r="AD78" s="26">
        <f t="shared" si="1"/>
        <v>53.275862068965516</v>
      </c>
      <c r="AE78" s="23" t="s">
        <v>80</v>
      </c>
      <c r="AF78" s="23">
        <v>6.3</v>
      </c>
      <c r="AG78" s="23" t="s">
        <v>888</v>
      </c>
      <c r="AH78" s="23"/>
      <c r="AJ78" s="11"/>
    </row>
    <row r="79" spans="2:36" ht="15.75" x14ac:dyDescent="0.25">
      <c r="B79" s="23" t="s">
        <v>889</v>
      </c>
      <c r="C79" s="23" t="s">
        <v>889</v>
      </c>
      <c r="D79" s="23" t="s">
        <v>890</v>
      </c>
      <c r="E79" s="23" t="s">
        <v>55</v>
      </c>
      <c r="F79" s="23">
        <v>2010</v>
      </c>
      <c r="G79" s="23" t="s">
        <v>56</v>
      </c>
      <c r="H79" s="23" t="s">
        <v>57</v>
      </c>
      <c r="I79" s="24">
        <v>4421</v>
      </c>
      <c r="J79" s="23" t="s">
        <v>891</v>
      </c>
      <c r="K79" s="23">
        <v>0.1</v>
      </c>
      <c r="L79" s="23" t="s">
        <v>135</v>
      </c>
      <c r="M79" s="23">
        <v>1.2</v>
      </c>
      <c r="N79" s="23" t="s">
        <v>892</v>
      </c>
      <c r="O79" s="24">
        <v>233827</v>
      </c>
      <c r="P79" s="23" t="s">
        <v>893</v>
      </c>
      <c r="Q79" s="23">
        <v>0.1</v>
      </c>
      <c r="R79" s="23" t="s">
        <v>135</v>
      </c>
      <c r="S79" s="23">
        <v>65.8</v>
      </c>
      <c r="T79" s="23" t="s">
        <v>894</v>
      </c>
      <c r="U79" s="24">
        <v>2084</v>
      </c>
      <c r="V79" s="23" t="s">
        <v>895</v>
      </c>
      <c r="W79" s="23">
        <v>0</v>
      </c>
      <c r="X79" s="23" t="s">
        <v>80</v>
      </c>
      <c r="Y79" s="23">
        <v>0.6</v>
      </c>
      <c r="Z79" s="23" t="s">
        <v>278</v>
      </c>
      <c r="AA79" s="24">
        <v>235911</v>
      </c>
      <c r="AB79" s="23" t="s">
        <v>896</v>
      </c>
      <c r="AC79" s="23">
        <v>86.02</v>
      </c>
      <c r="AD79" s="26">
        <f t="shared" si="1"/>
        <v>52.890070119882381</v>
      </c>
      <c r="AE79" s="23" t="s">
        <v>109</v>
      </c>
      <c r="AF79" s="23">
        <v>66.400000000000006</v>
      </c>
      <c r="AG79" s="23" t="s">
        <v>897</v>
      </c>
      <c r="AH79" s="23"/>
      <c r="AJ79" s="11"/>
    </row>
    <row r="80" spans="2:36" ht="15.75" x14ac:dyDescent="0.25">
      <c r="B80" s="23" t="s">
        <v>898</v>
      </c>
      <c r="C80" s="23" t="s">
        <v>898</v>
      </c>
      <c r="D80" s="23" t="s">
        <v>899</v>
      </c>
      <c r="E80" s="23" t="s">
        <v>55</v>
      </c>
      <c r="F80" s="23">
        <v>2010</v>
      </c>
      <c r="G80" s="23" t="s">
        <v>56</v>
      </c>
      <c r="H80" s="23" t="s">
        <v>57</v>
      </c>
      <c r="I80" s="24">
        <v>46368</v>
      </c>
      <c r="J80" s="23" t="s">
        <v>900</v>
      </c>
      <c r="K80" s="23">
        <v>1.5</v>
      </c>
      <c r="L80" s="23" t="s">
        <v>901</v>
      </c>
      <c r="M80" s="23">
        <v>13</v>
      </c>
      <c r="N80" s="23" t="s">
        <v>902</v>
      </c>
      <c r="O80" s="24">
        <v>2385949</v>
      </c>
      <c r="P80" s="23" t="s">
        <v>903</v>
      </c>
      <c r="Q80" s="23">
        <v>1.5</v>
      </c>
      <c r="R80" s="23" t="s">
        <v>904</v>
      </c>
      <c r="S80" s="23">
        <v>671.3</v>
      </c>
      <c r="T80" s="23" t="s">
        <v>905</v>
      </c>
      <c r="U80" s="24">
        <v>162178</v>
      </c>
      <c r="V80" s="23" t="s">
        <v>906</v>
      </c>
      <c r="W80" s="23">
        <v>0.4</v>
      </c>
      <c r="X80" s="23" t="s">
        <v>907</v>
      </c>
      <c r="Y80" s="23">
        <v>45.6</v>
      </c>
      <c r="Z80" s="23" t="s">
        <v>908</v>
      </c>
      <c r="AA80" s="24">
        <v>2548126</v>
      </c>
      <c r="AB80" s="23" t="s">
        <v>909</v>
      </c>
      <c r="AC80" s="23">
        <v>86.02</v>
      </c>
      <c r="AD80" s="26">
        <f t="shared" si="1"/>
        <v>51.456802104899928</v>
      </c>
      <c r="AE80" s="23" t="s">
        <v>910</v>
      </c>
      <c r="AF80" s="23">
        <v>717</v>
      </c>
      <c r="AG80" s="23" t="s">
        <v>911</v>
      </c>
      <c r="AH80" s="23"/>
      <c r="AJ80" s="11"/>
    </row>
    <row r="81" spans="2:36" ht="15.75" x14ac:dyDescent="0.25">
      <c r="B81" s="23" t="s">
        <v>912</v>
      </c>
      <c r="C81" s="23" t="s">
        <v>912</v>
      </c>
      <c r="D81" s="23" t="s">
        <v>912</v>
      </c>
      <c r="E81" s="23" t="s">
        <v>55</v>
      </c>
      <c r="F81" s="23">
        <v>2010</v>
      </c>
      <c r="G81" s="23" t="s">
        <v>56</v>
      </c>
      <c r="H81" s="23" t="s">
        <v>57</v>
      </c>
      <c r="I81" s="24">
        <v>1240</v>
      </c>
      <c r="J81" s="23" t="s">
        <v>913</v>
      </c>
      <c r="K81" s="23">
        <v>0</v>
      </c>
      <c r="L81" s="23" t="s">
        <v>117</v>
      </c>
      <c r="M81" s="23">
        <v>0.3</v>
      </c>
      <c r="N81" s="23" t="s">
        <v>258</v>
      </c>
      <c r="O81" s="24">
        <v>63515</v>
      </c>
      <c r="P81" s="23" t="s">
        <v>914</v>
      </c>
      <c r="Q81" s="23">
        <v>0</v>
      </c>
      <c r="R81" s="23" t="s">
        <v>117</v>
      </c>
      <c r="S81" s="23">
        <v>17.899999999999999</v>
      </c>
      <c r="T81" s="23" t="s">
        <v>915</v>
      </c>
      <c r="U81" s="24">
        <v>4340</v>
      </c>
      <c r="V81" s="23" t="s">
        <v>916</v>
      </c>
      <c r="W81" s="23">
        <v>0</v>
      </c>
      <c r="X81" s="23" t="s">
        <v>80</v>
      </c>
      <c r="Y81" s="23">
        <v>1.2</v>
      </c>
      <c r="Z81" s="23" t="s">
        <v>917</v>
      </c>
      <c r="AA81" s="24">
        <v>67856</v>
      </c>
      <c r="AB81" s="23" t="s">
        <v>918</v>
      </c>
      <c r="AC81" s="23">
        <v>86.02</v>
      </c>
      <c r="AD81" s="26">
        <f t="shared" si="1"/>
        <v>51.221774193548384</v>
      </c>
      <c r="AE81" s="23" t="s">
        <v>80</v>
      </c>
      <c r="AF81" s="23">
        <v>19.100000000000001</v>
      </c>
      <c r="AG81" s="23" t="s">
        <v>919</v>
      </c>
      <c r="AH81" s="23"/>
      <c r="AJ81" s="11"/>
    </row>
    <row r="82" spans="2:36" ht="15.75" x14ac:dyDescent="0.25">
      <c r="B82" s="23" t="s">
        <v>920</v>
      </c>
      <c r="C82" s="23" t="s">
        <v>920</v>
      </c>
      <c r="D82" s="23" t="s">
        <v>921</v>
      </c>
      <c r="E82" s="23" t="s">
        <v>55</v>
      </c>
      <c r="F82" s="23">
        <v>2010</v>
      </c>
      <c r="G82" s="23" t="s">
        <v>56</v>
      </c>
      <c r="H82" s="23" t="s">
        <v>57</v>
      </c>
      <c r="I82" s="24">
        <v>6776</v>
      </c>
      <c r="J82" s="23" t="s">
        <v>922</v>
      </c>
      <c r="K82" s="23">
        <v>0.2</v>
      </c>
      <c r="L82" s="23" t="s">
        <v>135</v>
      </c>
      <c r="M82" s="23">
        <v>1.9</v>
      </c>
      <c r="N82" s="23" t="s">
        <v>418</v>
      </c>
      <c r="O82" s="24">
        <v>346826</v>
      </c>
      <c r="P82" s="23" t="s">
        <v>923</v>
      </c>
      <c r="Q82" s="23">
        <v>0.2</v>
      </c>
      <c r="R82" s="23" t="s">
        <v>135</v>
      </c>
      <c r="S82" s="23">
        <v>97.6</v>
      </c>
      <c r="T82" s="23" t="s">
        <v>924</v>
      </c>
      <c r="U82" s="24">
        <v>39861</v>
      </c>
      <c r="V82" s="23" t="s">
        <v>925</v>
      </c>
      <c r="W82" s="23">
        <v>0.1</v>
      </c>
      <c r="X82" s="23" t="s">
        <v>173</v>
      </c>
      <c r="Y82" s="23">
        <v>11.2</v>
      </c>
      <c r="Z82" s="23" t="s">
        <v>926</v>
      </c>
      <c r="AA82" s="24">
        <v>386686</v>
      </c>
      <c r="AB82" s="23" t="s">
        <v>927</v>
      </c>
      <c r="AC82" s="23">
        <v>86.02</v>
      </c>
      <c r="AD82" s="26">
        <f t="shared" si="1"/>
        <v>51.184474616292796</v>
      </c>
      <c r="AE82" s="23" t="s">
        <v>135</v>
      </c>
      <c r="AF82" s="23">
        <v>108.8</v>
      </c>
      <c r="AG82" s="23" t="s">
        <v>928</v>
      </c>
      <c r="AH82" s="23"/>
      <c r="AJ82" s="11"/>
    </row>
    <row r="83" spans="2:36" ht="15.75" x14ac:dyDescent="0.25">
      <c r="B83" s="23" t="s">
        <v>929</v>
      </c>
      <c r="C83" s="23" t="s">
        <v>930</v>
      </c>
      <c r="D83" s="23" t="s">
        <v>931</v>
      </c>
      <c r="E83" s="23" t="s">
        <v>55</v>
      </c>
      <c r="F83" s="23">
        <v>2010</v>
      </c>
      <c r="G83" s="23" t="s">
        <v>56</v>
      </c>
      <c r="H83" s="23" t="s">
        <v>57</v>
      </c>
      <c r="I83" s="24">
        <v>3491</v>
      </c>
      <c r="J83" s="23" t="s">
        <v>932</v>
      </c>
      <c r="K83" s="23">
        <v>0.1</v>
      </c>
      <c r="L83" s="23" t="s">
        <v>109</v>
      </c>
      <c r="M83" s="23">
        <v>1</v>
      </c>
      <c r="N83" s="23" t="s">
        <v>933</v>
      </c>
      <c r="O83" s="24">
        <v>178506</v>
      </c>
      <c r="P83" s="23" t="s">
        <v>934</v>
      </c>
      <c r="Q83" s="23">
        <v>0.1</v>
      </c>
      <c r="R83" s="23" t="s">
        <v>109</v>
      </c>
      <c r="S83" s="23">
        <v>50.2</v>
      </c>
      <c r="T83" s="23" t="s">
        <v>935</v>
      </c>
      <c r="U83" s="24">
        <v>4074</v>
      </c>
      <c r="V83" s="23" t="s">
        <v>936</v>
      </c>
      <c r="W83" s="23">
        <v>0</v>
      </c>
      <c r="X83" s="23" t="s">
        <v>80</v>
      </c>
      <c r="Y83" s="23">
        <v>1.1000000000000001</v>
      </c>
      <c r="Z83" s="23" t="s">
        <v>160</v>
      </c>
      <c r="AA83" s="24">
        <v>182581</v>
      </c>
      <c r="AB83" s="23" t="s">
        <v>937</v>
      </c>
      <c r="AC83" s="23">
        <v>86.02</v>
      </c>
      <c r="AD83" s="26">
        <f t="shared" si="1"/>
        <v>51.133199656258952</v>
      </c>
      <c r="AE83" s="23" t="s">
        <v>173</v>
      </c>
      <c r="AF83" s="23">
        <v>51.4</v>
      </c>
      <c r="AG83" s="23" t="s">
        <v>938</v>
      </c>
      <c r="AH83" s="23"/>
      <c r="AJ83" s="11"/>
    </row>
    <row r="84" spans="2:36" ht="15.75" x14ac:dyDescent="0.25">
      <c r="B84" s="23" t="s">
        <v>939</v>
      </c>
      <c r="C84" s="23" t="s">
        <v>939</v>
      </c>
      <c r="D84" s="23" t="s">
        <v>940</v>
      </c>
      <c r="E84" s="23" t="s">
        <v>55</v>
      </c>
      <c r="F84" s="23">
        <v>2010</v>
      </c>
      <c r="G84" s="23" t="s">
        <v>56</v>
      </c>
      <c r="H84" s="23" t="s">
        <v>57</v>
      </c>
      <c r="I84" s="24">
        <v>5010</v>
      </c>
      <c r="J84" s="23" t="s">
        <v>941</v>
      </c>
      <c r="K84" s="23">
        <v>0.2</v>
      </c>
      <c r="L84" s="23" t="s">
        <v>135</v>
      </c>
      <c r="M84" s="23">
        <v>1.4</v>
      </c>
      <c r="N84" s="23" t="s">
        <v>942</v>
      </c>
      <c r="O84" s="24">
        <v>255138</v>
      </c>
      <c r="P84" s="23" t="s">
        <v>943</v>
      </c>
      <c r="Q84" s="23">
        <v>0.2</v>
      </c>
      <c r="R84" s="23" t="s">
        <v>135</v>
      </c>
      <c r="S84" s="23">
        <v>71.8</v>
      </c>
      <c r="T84" s="23" t="s">
        <v>944</v>
      </c>
      <c r="U84" s="24">
        <v>6284</v>
      </c>
      <c r="V84" s="23" t="s">
        <v>945</v>
      </c>
      <c r="W84" s="23">
        <v>0</v>
      </c>
      <c r="X84" s="23" t="s">
        <v>80</v>
      </c>
      <c r="Y84" s="23">
        <v>1.8</v>
      </c>
      <c r="Z84" s="23" t="s">
        <v>946</v>
      </c>
      <c r="AA84" s="24">
        <v>261421</v>
      </c>
      <c r="AB84" s="23" t="s">
        <v>947</v>
      </c>
      <c r="AC84" s="23">
        <v>86.02</v>
      </c>
      <c r="AD84" s="26">
        <f t="shared" si="1"/>
        <v>50.925748502994011</v>
      </c>
      <c r="AE84" s="23" t="s">
        <v>109</v>
      </c>
      <c r="AF84" s="23">
        <v>73.599999999999994</v>
      </c>
      <c r="AG84" s="23" t="s">
        <v>948</v>
      </c>
      <c r="AH84" s="23"/>
      <c r="AJ84" s="11"/>
    </row>
    <row r="85" spans="2:36" ht="15.75" x14ac:dyDescent="0.25">
      <c r="B85" s="23" t="s">
        <v>949</v>
      </c>
      <c r="C85" s="23" t="s">
        <v>950</v>
      </c>
      <c r="D85" s="23" t="s">
        <v>951</v>
      </c>
      <c r="E85" s="23" t="s">
        <v>55</v>
      </c>
      <c r="F85" s="23">
        <v>2010</v>
      </c>
      <c r="G85" s="23" t="s">
        <v>56</v>
      </c>
      <c r="H85" s="23" t="s">
        <v>57</v>
      </c>
      <c r="I85" s="24">
        <v>8110</v>
      </c>
      <c r="J85" s="23" t="s">
        <v>952</v>
      </c>
      <c r="K85" s="23">
        <v>0.3</v>
      </c>
      <c r="L85" s="23" t="s">
        <v>263</v>
      </c>
      <c r="M85" s="23">
        <v>2.2999999999999998</v>
      </c>
      <c r="N85" s="23" t="s">
        <v>953</v>
      </c>
      <c r="O85" s="24">
        <v>406417</v>
      </c>
      <c r="P85" s="23" t="s">
        <v>954</v>
      </c>
      <c r="Q85" s="23">
        <v>0.2</v>
      </c>
      <c r="R85" s="23" t="s">
        <v>263</v>
      </c>
      <c r="S85" s="23">
        <v>114.4</v>
      </c>
      <c r="T85" s="23" t="s">
        <v>955</v>
      </c>
      <c r="U85" s="24">
        <v>28680</v>
      </c>
      <c r="V85" s="23" t="s">
        <v>956</v>
      </c>
      <c r="W85" s="23">
        <v>0.1</v>
      </c>
      <c r="X85" s="23" t="s">
        <v>117</v>
      </c>
      <c r="Y85" s="23">
        <v>8.1</v>
      </c>
      <c r="Z85" s="23" t="s">
        <v>957</v>
      </c>
      <c r="AA85" s="24">
        <v>435097</v>
      </c>
      <c r="AB85" s="23" t="s">
        <v>958</v>
      </c>
      <c r="AC85" s="23">
        <v>86.02</v>
      </c>
      <c r="AD85" s="26">
        <f t="shared" si="1"/>
        <v>50.113070283600493</v>
      </c>
      <c r="AE85" s="23" t="s">
        <v>364</v>
      </c>
      <c r="AF85" s="23">
        <v>122.4</v>
      </c>
      <c r="AG85" s="23" t="s">
        <v>959</v>
      </c>
      <c r="AH85" s="23"/>
      <c r="AJ85" s="11"/>
    </row>
    <row r="86" spans="2:36" ht="15.75" x14ac:dyDescent="0.25">
      <c r="B86" s="23" t="s">
        <v>960</v>
      </c>
      <c r="C86" s="23" t="s">
        <v>961</v>
      </c>
      <c r="D86" s="23" t="s">
        <v>962</v>
      </c>
      <c r="E86" s="23" t="s">
        <v>55</v>
      </c>
      <c r="F86" s="23">
        <v>2010</v>
      </c>
      <c r="G86" s="23" t="s">
        <v>56</v>
      </c>
      <c r="H86" s="23" t="s">
        <v>57</v>
      </c>
      <c r="I86" s="24">
        <v>4316</v>
      </c>
      <c r="J86" s="23" t="s">
        <v>963</v>
      </c>
      <c r="K86" s="23">
        <v>0.1</v>
      </c>
      <c r="L86" s="23" t="s">
        <v>109</v>
      </c>
      <c r="M86" s="23">
        <v>1.2</v>
      </c>
      <c r="N86" s="23" t="s">
        <v>964</v>
      </c>
      <c r="O86" s="24">
        <v>215133</v>
      </c>
      <c r="P86" s="23" t="s">
        <v>965</v>
      </c>
      <c r="Q86" s="23">
        <v>0.1</v>
      </c>
      <c r="R86" s="23" t="s">
        <v>109</v>
      </c>
      <c r="S86" s="23">
        <v>60.5</v>
      </c>
      <c r="T86" s="23" t="s">
        <v>966</v>
      </c>
      <c r="U86" s="24">
        <v>28933</v>
      </c>
      <c r="V86" s="23" t="s">
        <v>967</v>
      </c>
      <c r="W86" s="23">
        <v>0.1</v>
      </c>
      <c r="X86" s="23" t="s">
        <v>173</v>
      </c>
      <c r="Y86" s="23">
        <v>8.1</v>
      </c>
      <c r="Z86" s="23" t="s">
        <v>968</v>
      </c>
      <c r="AA86" s="24">
        <v>244066</v>
      </c>
      <c r="AB86" s="23" t="s">
        <v>969</v>
      </c>
      <c r="AC86" s="23">
        <v>86.02</v>
      </c>
      <c r="AD86" s="26">
        <f t="shared" si="1"/>
        <v>49.845458758109359</v>
      </c>
      <c r="AE86" s="23" t="s">
        <v>109</v>
      </c>
      <c r="AF86" s="23">
        <v>68.7</v>
      </c>
      <c r="AG86" s="23" t="s">
        <v>970</v>
      </c>
      <c r="AH86" s="23"/>
      <c r="AJ86" s="11"/>
    </row>
    <row r="87" spans="2:36" ht="15.75" x14ac:dyDescent="0.25">
      <c r="B87" s="23" t="s">
        <v>971</v>
      </c>
      <c r="C87" s="23" t="s">
        <v>971</v>
      </c>
      <c r="D87" s="23" t="s">
        <v>972</v>
      </c>
      <c r="E87" s="23" t="s">
        <v>55</v>
      </c>
      <c r="F87" s="23">
        <v>2010</v>
      </c>
      <c r="G87" s="23" t="s">
        <v>56</v>
      </c>
      <c r="H87" s="23" t="s">
        <v>57</v>
      </c>
      <c r="I87" s="24">
        <v>4713</v>
      </c>
      <c r="J87" s="23" t="s">
        <v>973</v>
      </c>
      <c r="K87" s="23">
        <v>0.2</v>
      </c>
      <c r="L87" s="23" t="s">
        <v>109</v>
      </c>
      <c r="M87" s="23">
        <v>1.3</v>
      </c>
      <c r="N87" s="23" t="s">
        <v>974</v>
      </c>
      <c r="O87" s="24">
        <v>233763</v>
      </c>
      <c r="P87" s="23" t="s">
        <v>975</v>
      </c>
      <c r="Q87" s="23">
        <v>0.1</v>
      </c>
      <c r="R87" s="23" t="s">
        <v>109</v>
      </c>
      <c r="S87" s="23">
        <v>65.8</v>
      </c>
      <c r="T87" s="23" t="s">
        <v>976</v>
      </c>
      <c r="U87" s="24">
        <v>4135581</v>
      </c>
      <c r="V87" s="23" t="s">
        <v>977</v>
      </c>
      <c r="W87" s="23">
        <v>10.3</v>
      </c>
      <c r="X87" s="23" t="s">
        <v>978</v>
      </c>
      <c r="Y87" s="25">
        <v>1163.5999999999999</v>
      </c>
      <c r="Z87" s="23" t="s">
        <v>979</v>
      </c>
      <c r="AA87" s="24">
        <v>4369344</v>
      </c>
      <c r="AB87" s="23" t="s">
        <v>980</v>
      </c>
      <c r="AC87" s="23">
        <v>86.02</v>
      </c>
      <c r="AD87" s="26">
        <f t="shared" si="1"/>
        <v>49.599618077657546</v>
      </c>
      <c r="AE87" s="23" t="s">
        <v>981</v>
      </c>
      <c r="AF87" s="25">
        <v>1229.4000000000001</v>
      </c>
      <c r="AG87" s="23" t="s">
        <v>982</v>
      </c>
      <c r="AH87" s="23"/>
      <c r="AJ87" s="11"/>
    </row>
    <row r="88" spans="2:36" ht="15.75" x14ac:dyDescent="0.25">
      <c r="B88" s="23" t="s">
        <v>983</v>
      </c>
      <c r="C88" s="23" t="s">
        <v>983</v>
      </c>
      <c r="D88" s="23" t="s">
        <v>984</v>
      </c>
      <c r="E88" s="23" t="s">
        <v>55</v>
      </c>
      <c r="F88" s="23">
        <v>2010</v>
      </c>
      <c r="G88" s="23" t="s">
        <v>56</v>
      </c>
      <c r="H88" s="23" t="s">
        <v>57</v>
      </c>
      <c r="I88" s="24">
        <v>52558</v>
      </c>
      <c r="J88" s="23" t="s">
        <v>985</v>
      </c>
      <c r="K88" s="23">
        <v>1.7</v>
      </c>
      <c r="L88" s="23" t="s">
        <v>986</v>
      </c>
      <c r="M88" s="23">
        <v>14.8</v>
      </c>
      <c r="N88" s="23" t="s">
        <v>987</v>
      </c>
      <c r="O88" s="24">
        <v>2599495</v>
      </c>
      <c r="P88" s="23" t="s">
        <v>988</v>
      </c>
      <c r="Q88" s="23">
        <v>1.6</v>
      </c>
      <c r="R88" s="23" t="s">
        <v>989</v>
      </c>
      <c r="S88" s="23">
        <v>731.4</v>
      </c>
      <c r="T88" s="23" t="s">
        <v>990</v>
      </c>
      <c r="U88" s="24">
        <v>34770</v>
      </c>
      <c r="V88" s="23" t="s">
        <v>991</v>
      </c>
      <c r="W88" s="23">
        <v>0.1</v>
      </c>
      <c r="X88" s="23" t="s">
        <v>173</v>
      </c>
      <c r="Y88" s="23">
        <v>9.8000000000000007</v>
      </c>
      <c r="Z88" s="23" t="s">
        <v>992</v>
      </c>
      <c r="AA88" s="24">
        <v>2634265</v>
      </c>
      <c r="AB88" s="23" t="s">
        <v>993</v>
      </c>
      <c r="AC88" s="23">
        <v>86.02</v>
      </c>
      <c r="AD88" s="26">
        <f t="shared" si="1"/>
        <v>49.459549450131284</v>
      </c>
      <c r="AE88" s="23" t="s">
        <v>446</v>
      </c>
      <c r="AF88" s="23">
        <v>741.2</v>
      </c>
      <c r="AG88" s="23" t="s">
        <v>994</v>
      </c>
      <c r="AH88" s="23"/>
      <c r="AJ88" s="11"/>
    </row>
    <row r="89" spans="2:36" ht="15.75" x14ac:dyDescent="0.25">
      <c r="B89" s="23" t="s">
        <v>995</v>
      </c>
      <c r="C89" s="23" t="s">
        <v>996</v>
      </c>
      <c r="D89" s="23" t="s">
        <v>997</v>
      </c>
      <c r="E89" s="23" t="s">
        <v>55</v>
      </c>
      <c r="F89" s="23">
        <v>2010</v>
      </c>
      <c r="G89" s="23" t="s">
        <v>56</v>
      </c>
      <c r="H89" s="23" t="s">
        <v>57</v>
      </c>
      <c r="I89" s="24">
        <v>18358</v>
      </c>
      <c r="J89" s="23" t="s">
        <v>998</v>
      </c>
      <c r="K89" s="23">
        <v>0.6</v>
      </c>
      <c r="L89" s="23" t="s">
        <v>221</v>
      </c>
      <c r="M89" s="23">
        <v>5.2</v>
      </c>
      <c r="N89" s="23" t="s">
        <v>999</v>
      </c>
      <c r="O89" s="24">
        <v>900065</v>
      </c>
      <c r="P89" s="23" t="s">
        <v>1000</v>
      </c>
      <c r="Q89" s="23">
        <v>0.5</v>
      </c>
      <c r="R89" s="23" t="s">
        <v>1001</v>
      </c>
      <c r="S89" s="23">
        <v>253.3</v>
      </c>
      <c r="T89" s="23" t="s">
        <v>1002</v>
      </c>
      <c r="U89" s="24">
        <v>251269</v>
      </c>
      <c r="V89" s="23" t="s">
        <v>1003</v>
      </c>
      <c r="W89" s="23">
        <v>0.6</v>
      </c>
      <c r="X89" s="23" t="s">
        <v>347</v>
      </c>
      <c r="Y89" s="23">
        <v>70.7</v>
      </c>
      <c r="Z89" s="23" t="s">
        <v>1004</v>
      </c>
      <c r="AA89" s="24">
        <v>1151334</v>
      </c>
      <c r="AB89" s="23" t="s">
        <v>1005</v>
      </c>
      <c r="AC89" s="23">
        <v>86.02</v>
      </c>
      <c r="AD89" s="26">
        <f t="shared" si="1"/>
        <v>49.02848894215056</v>
      </c>
      <c r="AE89" s="23" t="s">
        <v>907</v>
      </c>
      <c r="AF89" s="23">
        <v>324</v>
      </c>
      <c r="AG89" s="23" t="s">
        <v>1006</v>
      </c>
      <c r="AH89" s="23"/>
      <c r="AJ89" s="11"/>
    </row>
    <row r="90" spans="2:36" ht="15.75" x14ac:dyDescent="0.25">
      <c r="B90" s="23" t="s">
        <v>1007</v>
      </c>
      <c r="C90" s="23" t="s">
        <v>1008</v>
      </c>
      <c r="D90" s="23" t="s">
        <v>1009</v>
      </c>
      <c r="E90" s="23" t="s">
        <v>55</v>
      </c>
      <c r="F90" s="23">
        <v>2010</v>
      </c>
      <c r="G90" s="23" t="s">
        <v>56</v>
      </c>
      <c r="H90" s="23" t="s">
        <v>57</v>
      </c>
      <c r="I90" s="24">
        <v>41819</v>
      </c>
      <c r="J90" s="23" t="s">
        <v>1010</v>
      </c>
      <c r="K90" s="23">
        <v>1.4</v>
      </c>
      <c r="L90" s="23" t="s">
        <v>1011</v>
      </c>
      <c r="M90" s="23">
        <v>11.8</v>
      </c>
      <c r="N90" s="23" t="s">
        <v>1012</v>
      </c>
      <c r="O90" s="24">
        <v>2045840</v>
      </c>
      <c r="P90" s="23" t="s">
        <v>1013</v>
      </c>
      <c r="Q90" s="23">
        <v>1.2</v>
      </c>
      <c r="R90" s="23" t="s">
        <v>1014</v>
      </c>
      <c r="S90" s="23">
        <v>575.6</v>
      </c>
      <c r="T90" s="23" t="s">
        <v>1015</v>
      </c>
      <c r="U90" s="24">
        <v>228423</v>
      </c>
      <c r="V90" s="23" t="s">
        <v>1016</v>
      </c>
      <c r="W90" s="23">
        <v>0.6</v>
      </c>
      <c r="X90" s="23" t="s">
        <v>698</v>
      </c>
      <c r="Y90" s="23">
        <v>64.3</v>
      </c>
      <c r="Z90" s="23" t="s">
        <v>1017</v>
      </c>
      <c r="AA90" s="24">
        <v>2274263</v>
      </c>
      <c r="AB90" s="23" t="s">
        <v>1018</v>
      </c>
      <c r="AC90" s="23">
        <v>86.02</v>
      </c>
      <c r="AD90" s="26">
        <f t="shared" si="1"/>
        <v>48.921303713622997</v>
      </c>
      <c r="AE90" s="23" t="s">
        <v>1019</v>
      </c>
      <c r="AF90" s="23">
        <v>639.9</v>
      </c>
      <c r="AG90" s="23" t="s">
        <v>1020</v>
      </c>
      <c r="AH90" s="23"/>
      <c r="AJ90" s="11"/>
    </row>
    <row r="91" spans="2:36" ht="15.75" x14ac:dyDescent="0.25">
      <c r="B91" s="23" t="s">
        <v>1021</v>
      </c>
      <c r="C91" s="23" t="s">
        <v>1022</v>
      </c>
      <c r="D91" s="23" t="s">
        <v>1023</v>
      </c>
      <c r="E91" s="23" t="s">
        <v>55</v>
      </c>
      <c r="F91" s="23">
        <v>2010</v>
      </c>
      <c r="G91" s="23" t="s">
        <v>56</v>
      </c>
      <c r="H91" s="23" t="s">
        <v>57</v>
      </c>
      <c r="I91" s="23">
        <v>333</v>
      </c>
      <c r="J91" s="23" t="s">
        <v>1024</v>
      </c>
      <c r="K91" s="23">
        <v>0</v>
      </c>
      <c r="L91" s="23" t="s">
        <v>80</v>
      </c>
      <c r="M91" s="23">
        <v>0.1</v>
      </c>
      <c r="N91" s="23" t="s">
        <v>117</v>
      </c>
      <c r="O91" s="24">
        <v>16234</v>
      </c>
      <c r="P91" s="23" t="s">
        <v>1025</v>
      </c>
      <c r="Q91" s="23">
        <v>0</v>
      </c>
      <c r="R91" s="23" t="s">
        <v>80</v>
      </c>
      <c r="S91" s="23">
        <v>4.5999999999999996</v>
      </c>
      <c r="T91" s="23" t="s">
        <v>1026</v>
      </c>
      <c r="U91" s="23">
        <v>290</v>
      </c>
      <c r="V91" s="23" t="s">
        <v>1027</v>
      </c>
      <c r="W91" s="23">
        <v>0</v>
      </c>
      <c r="X91" s="23" t="s">
        <v>80</v>
      </c>
      <c r="Y91" s="23">
        <v>0.1</v>
      </c>
      <c r="Z91" s="23" t="s">
        <v>120</v>
      </c>
      <c r="AA91" s="24">
        <v>16524</v>
      </c>
      <c r="AB91" s="23" t="s">
        <v>1028</v>
      </c>
      <c r="AC91" s="23">
        <v>86.02</v>
      </c>
      <c r="AD91" s="26">
        <f t="shared" si="1"/>
        <v>48.750750750750754</v>
      </c>
      <c r="AE91" s="23" t="s">
        <v>80</v>
      </c>
      <c r="AF91" s="23">
        <v>4.5999999999999996</v>
      </c>
      <c r="AG91" s="23" t="s">
        <v>1029</v>
      </c>
      <c r="AH91" s="23"/>
      <c r="AJ91" s="11"/>
    </row>
    <row r="92" spans="2:36" ht="15.75" x14ac:dyDescent="0.25">
      <c r="B92" s="23" t="s">
        <v>1030</v>
      </c>
      <c r="C92" s="23" t="s">
        <v>1031</v>
      </c>
      <c r="D92" s="23" t="s">
        <v>1032</v>
      </c>
      <c r="E92" s="23" t="s">
        <v>55</v>
      </c>
      <c r="F92" s="23">
        <v>2010</v>
      </c>
      <c r="G92" s="23" t="s">
        <v>56</v>
      </c>
      <c r="H92" s="23" t="s">
        <v>57</v>
      </c>
      <c r="I92" s="24">
        <v>6839</v>
      </c>
      <c r="J92" s="23" t="s">
        <v>1033</v>
      </c>
      <c r="K92" s="23">
        <v>0.2</v>
      </c>
      <c r="L92" s="23" t="s">
        <v>364</v>
      </c>
      <c r="M92" s="23">
        <v>1.9</v>
      </c>
      <c r="N92" s="23" t="s">
        <v>1034</v>
      </c>
      <c r="O92" s="24">
        <v>328999</v>
      </c>
      <c r="P92" s="23" t="s">
        <v>1035</v>
      </c>
      <c r="Q92" s="23">
        <v>0.2</v>
      </c>
      <c r="R92" s="23" t="s">
        <v>364</v>
      </c>
      <c r="S92" s="23">
        <v>92.6</v>
      </c>
      <c r="T92" s="23" t="s">
        <v>1036</v>
      </c>
      <c r="U92" s="24">
        <v>116724</v>
      </c>
      <c r="V92" s="23" t="s">
        <v>1037</v>
      </c>
      <c r="W92" s="23">
        <v>0.3</v>
      </c>
      <c r="X92" s="23" t="s">
        <v>185</v>
      </c>
      <c r="Y92" s="23">
        <v>32.799999999999997</v>
      </c>
      <c r="Z92" s="23" t="s">
        <v>1038</v>
      </c>
      <c r="AA92" s="24">
        <v>445723</v>
      </c>
      <c r="AB92" s="23" t="s">
        <v>1039</v>
      </c>
      <c r="AC92" s="23">
        <v>86.02</v>
      </c>
      <c r="AD92" s="26">
        <f t="shared" si="1"/>
        <v>48.106302090948972</v>
      </c>
      <c r="AE92" s="23" t="s">
        <v>364</v>
      </c>
      <c r="AF92" s="23">
        <v>125.4</v>
      </c>
      <c r="AG92" s="23" t="s">
        <v>1040</v>
      </c>
      <c r="AH92" s="23"/>
      <c r="AJ92" s="11"/>
    </row>
    <row r="93" spans="2:36" ht="15.75" x14ac:dyDescent="0.25">
      <c r="B93" s="23" t="s">
        <v>1041</v>
      </c>
      <c r="C93" s="23" t="s">
        <v>1042</v>
      </c>
      <c r="D93" s="23" t="s">
        <v>1043</v>
      </c>
      <c r="E93" s="23" t="s">
        <v>55</v>
      </c>
      <c r="F93" s="23">
        <v>2010</v>
      </c>
      <c r="G93" s="23" t="s">
        <v>56</v>
      </c>
      <c r="H93" s="23" t="s">
        <v>57</v>
      </c>
      <c r="I93" s="23">
        <v>372</v>
      </c>
      <c r="J93" s="23" t="s">
        <v>1044</v>
      </c>
      <c r="K93" s="23">
        <v>0</v>
      </c>
      <c r="L93" s="23" t="s">
        <v>80</v>
      </c>
      <c r="M93" s="23">
        <v>0.1</v>
      </c>
      <c r="N93" s="23" t="s">
        <v>109</v>
      </c>
      <c r="O93" s="24">
        <v>17801</v>
      </c>
      <c r="P93" s="23" t="s">
        <v>1045</v>
      </c>
      <c r="Q93" s="23">
        <v>0</v>
      </c>
      <c r="R93" s="23" t="s">
        <v>80</v>
      </c>
      <c r="S93" s="23">
        <v>5</v>
      </c>
      <c r="T93" s="23" t="s">
        <v>1046</v>
      </c>
      <c r="U93" s="24">
        <v>5005</v>
      </c>
      <c r="V93" s="23" t="s">
        <v>1047</v>
      </c>
      <c r="W93" s="23">
        <v>0</v>
      </c>
      <c r="X93" s="23" t="s">
        <v>80</v>
      </c>
      <c r="Y93" s="23">
        <v>1.4</v>
      </c>
      <c r="Z93" s="23" t="s">
        <v>1048</v>
      </c>
      <c r="AA93" s="24">
        <v>22807</v>
      </c>
      <c r="AB93" s="23" t="s">
        <v>1049</v>
      </c>
      <c r="AC93" s="23">
        <v>86.02</v>
      </c>
      <c r="AD93" s="26">
        <f t="shared" si="1"/>
        <v>47.852150537634408</v>
      </c>
      <c r="AE93" s="23" t="s">
        <v>80</v>
      </c>
      <c r="AF93" s="23">
        <v>6.4</v>
      </c>
      <c r="AG93" s="23" t="s">
        <v>1050</v>
      </c>
      <c r="AH93" s="23"/>
      <c r="AJ93" s="11"/>
    </row>
    <row r="94" spans="2:36" ht="15.75" x14ac:dyDescent="0.25">
      <c r="B94" s="23" t="s">
        <v>1051</v>
      </c>
      <c r="C94" s="23" t="s">
        <v>1052</v>
      </c>
      <c r="D94" s="23" t="s">
        <v>1052</v>
      </c>
      <c r="E94" s="23" t="s">
        <v>55</v>
      </c>
      <c r="F94" s="23">
        <v>2010</v>
      </c>
      <c r="G94" s="23" t="s">
        <v>56</v>
      </c>
      <c r="H94" s="23" t="s">
        <v>57</v>
      </c>
      <c r="I94" s="23">
        <v>110</v>
      </c>
      <c r="J94" s="23" t="s">
        <v>1053</v>
      </c>
      <c r="K94" s="23">
        <v>0</v>
      </c>
      <c r="L94" s="23" t="s">
        <v>80</v>
      </c>
      <c r="M94" s="23">
        <v>0</v>
      </c>
      <c r="N94" s="23" t="s">
        <v>117</v>
      </c>
      <c r="O94" s="24">
        <v>5263</v>
      </c>
      <c r="P94" s="23" t="s">
        <v>1054</v>
      </c>
      <c r="Q94" s="23">
        <v>0</v>
      </c>
      <c r="R94" s="23" t="s">
        <v>80</v>
      </c>
      <c r="S94" s="23">
        <v>1.5</v>
      </c>
      <c r="T94" s="23" t="s">
        <v>1055</v>
      </c>
      <c r="U94" s="24">
        <v>23031</v>
      </c>
      <c r="V94" s="23" t="s">
        <v>1056</v>
      </c>
      <c r="W94" s="23">
        <v>0.1</v>
      </c>
      <c r="X94" s="23" t="s">
        <v>117</v>
      </c>
      <c r="Y94" s="23">
        <v>6.5</v>
      </c>
      <c r="Z94" s="23" t="s">
        <v>1057</v>
      </c>
      <c r="AA94" s="24">
        <v>28294</v>
      </c>
      <c r="AB94" s="23" t="s">
        <v>1058</v>
      </c>
      <c r="AC94" s="23">
        <v>86.02</v>
      </c>
      <c r="AD94" s="26">
        <f t="shared" si="1"/>
        <v>47.845454545454544</v>
      </c>
      <c r="AE94" s="23" t="s">
        <v>80</v>
      </c>
      <c r="AF94" s="23">
        <v>8</v>
      </c>
      <c r="AG94" s="23" t="s">
        <v>1059</v>
      </c>
      <c r="AH94" s="23"/>
      <c r="AJ94" s="11"/>
    </row>
    <row r="95" spans="2:36" ht="15.75" x14ac:dyDescent="0.25">
      <c r="B95" s="23" t="s">
        <v>1060</v>
      </c>
      <c r="C95" s="23" t="s">
        <v>1061</v>
      </c>
      <c r="D95" s="23" t="s">
        <v>1061</v>
      </c>
      <c r="E95" s="23" t="s">
        <v>55</v>
      </c>
      <c r="F95" s="23">
        <v>2010</v>
      </c>
      <c r="G95" s="23" t="s">
        <v>56</v>
      </c>
      <c r="H95" s="23" t="s">
        <v>57</v>
      </c>
      <c r="I95" s="23">
        <v>147</v>
      </c>
      <c r="J95" s="23" t="s">
        <v>1062</v>
      </c>
      <c r="K95" s="23">
        <v>0</v>
      </c>
      <c r="L95" s="23" t="s">
        <v>80</v>
      </c>
      <c r="M95" s="23">
        <v>0</v>
      </c>
      <c r="N95" s="23" t="s">
        <v>117</v>
      </c>
      <c r="O95" s="24">
        <v>7029</v>
      </c>
      <c r="P95" s="23" t="s">
        <v>1063</v>
      </c>
      <c r="Q95" s="23">
        <v>0</v>
      </c>
      <c r="R95" s="23" t="s">
        <v>80</v>
      </c>
      <c r="S95" s="23">
        <v>2</v>
      </c>
      <c r="T95" s="23" t="s">
        <v>1064</v>
      </c>
      <c r="U95" s="24">
        <v>32317</v>
      </c>
      <c r="V95" s="23" t="s">
        <v>1065</v>
      </c>
      <c r="W95" s="23">
        <v>0.1</v>
      </c>
      <c r="X95" s="23" t="s">
        <v>117</v>
      </c>
      <c r="Y95" s="23">
        <v>9.1</v>
      </c>
      <c r="Z95" s="23" t="s">
        <v>1066</v>
      </c>
      <c r="AA95" s="24">
        <v>39345</v>
      </c>
      <c r="AB95" s="23" t="s">
        <v>1067</v>
      </c>
      <c r="AC95" s="23">
        <v>86.02</v>
      </c>
      <c r="AD95" s="26">
        <f t="shared" si="1"/>
        <v>47.816326530612244</v>
      </c>
      <c r="AE95" s="23" t="s">
        <v>80</v>
      </c>
      <c r="AF95" s="23">
        <v>11.1</v>
      </c>
      <c r="AG95" s="23" t="s">
        <v>1068</v>
      </c>
      <c r="AH95" s="23"/>
      <c r="AJ95" s="11"/>
    </row>
    <row r="96" spans="2:36" ht="15.75" x14ac:dyDescent="0.25">
      <c r="B96" s="23" t="s">
        <v>1069</v>
      </c>
      <c r="C96" s="23" t="s">
        <v>1070</v>
      </c>
      <c r="D96" s="23" t="s">
        <v>1071</v>
      </c>
      <c r="E96" s="23" t="s">
        <v>55</v>
      </c>
      <c r="F96" s="23">
        <v>2010</v>
      </c>
      <c r="G96" s="23" t="s">
        <v>56</v>
      </c>
      <c r="H96" s="23" t="s">
        <v>57</v>
      </c>
      <c r="I96" s="23">
        <v>217</v>
      </c>
      <c r="J96" s="23" t="s">
        <v>1072</v>
      </c>
      <c r="K96" s="23">
        <v>0</v>
      </c>
      <c r="L96" s="23" t="s">
        <v>80</v>
      </c>
      <c r="M96" s="23">
        <v>0.1</v>
      </c>
      <c r="N96" s="23" t="s">
        <v>117</v>
      </c>
      <c r="O96" s="24">
        <v>10318</v>
      </c>
      <c r="P96" s="23" t="s">
        <v>1073</v>
      </c>
      <c r="Q96" s="23">
        <v>0</v>
      </c>
      <c r="R96" s="23" t="s">
        <v>80</v>
      </c>
      <c r="S96" s="23">
        <v>2.9</v>
      </c>
      <c r="T96" s="23" t="s">
        <v>1074</v>
      </c>
      <c r="U96" s="24">
        <v>31698</v>
      </c>
      <c r="V96" s="23" t="s">
        <v>1075</v>
      </c>
      <c r="W96" s="23">
        <v>0.1</v>
      </c>
      <c r="X96" s="23" t="s">
        <v>173</v>
      </c>
      <c r="Y96" s="23">
        <v>8.9</v>
      </c>
      <c r="Z96" s="23" t="s">
        <v>1076</v>
      </c>
      <c r="AA96" s="24">
        <v>42016</v>
      </c>
      <c r="AB96" s="23" t="s">
        <v>1077</v>
      </c>
      <c r="AC96" s="23">
        <v>86.02</v>
      </c>
      <c r="AD96" s="26">
        <f t="shared" si="1"/>
        <v>47.548387096774192</v>
      </c>
      <c r="AE96" s="23" t="s">
        <v>80</v>
      </c>
      <c r="AF96" s="23">
        <v>11.8</v>
      </c>
      <c r="AG96" s="23" t="s">
        <v>1078</v>
      </c>
      <c r="AH96" s="23"/>
      <c r="AJ96" s="11"/>
    </row>
    <row r="97" spans="2:36" ht="15.75" x14ac:dyDescent="0.25">
      <c r="B97" s="23" t="s">
        <v>1079</v>
      </c>
      <c r="C97" s="23" t="s">
        <v>1079</v>
      </c>
      <c r="D97" s="23" t="s">
        <v>1079</v>
      </c>
      <c r="E97" s="23" t="s">
        <v>55</v>
      </c>
      <c r="F97" s="23">
        <v>2010</v>
      </c>
      <c r="G97" s="23" t="s">
        <v>56</v>
      </c>
      <c r="H97" s="23" t="s">
        <v>57</v>
      </c>
      <c r="I97" s="24">
        <v>2462</v>
      </c>
      <c r="J97" s="23" t="s">
        <v>1080</v>
      </c>
      <c r="K97" s="23">
        <v>0.1</v>
      </c>
      <c r="L97" s="23" t="s">
        <v>173</v>
      </c>
      <c r="M97" s="23">
        <v>0.7</v>
      </c>
      <c r="N97" s="23" t="s">
        <v>1081</v>
      </c>
      <c r="O97" s="24">
        <v>116695</v>
      </c>
      <c r="P97" s="23" t="s">
        <v>1082</v>
      </c>
      <c r="Q97" s="23">
        <v>0.1</v>
      </c>
      <c r="R97" s="23" t="s">
        <v>173</v>
      </c>
      <c r="S97" s="23">
        <v>32.799999999999997</v>
      </c>
      <c r="T97" s="23" t="s">
        <v>1083</v>
      </c>
      <c r="U97" s="23">
        <v>781</v>
      </c>
      <c r="V97" s="23" t="s">
        <v>1084</v>
      </c>
      <c r="W97" s="23">
        <v>0</v>
      </c>
      <c r="X97" s="23" t="s">
        <v>80</v>
      </c>
      <c r="Y97" s="23">
        <v>0.2</v>
      </c>
      <c r="Z97" s="23" t="s">
        <v>135</v>
      </c>
      <c r="AA97" s="24">
        <v>117476</v>
      </c>
      <c r="AB97" s="23" t="s">
        <v>1085</v>
      </c>
      <c r="AC97" s="23">
        <v>86.02</v>
      </c>
      <c r="AD97" s="26">
        <f t="shared" si="1"/>
        <v>47.398456539398865</v>
      </c>
      <c r="AE97" s="23" t="s">
        <v>117</v>
      </c>
      <c r="AF97" s="23">
        <v>33.1</v>
      </c>
      <c r="AG97" s="23" t="s">
        <v>1086</v>
      </c>
      <c r="AH97" s="23" t="s">
        <v>1079</v>
      </c>
      <c r="AJ97" s="11"/>
    </row>
    <row r="98" spans="2:36" ht="15.75" x14ac:dyDescent="0.25">
      <c r="B98" s="23" t="s">
        <v>1087</v>
      </c>
      <c r="C98" s="23" t="s">
        <v>1087</v>
      </c>
      <c r="D98" s="23" t="s">
        <v>1088</v>
      </c>
      <c r="E98" s="23" t="s">
        <v>55</v>
      </c>
      <c r="F98" s="23">
        <v>2010</v>
      </c>
      <c r="G98" s="23" t="s">
        <v>56</v>
      </c>
      <c r="H98" s="23" t="s">
        <v>57</v>
      </c>
      <c r="I98" s="24">
        <v>6869</v>
      </c>
      <c r="J98" s="23" t="s">
        <v>1089</v>
      </c>
      <c r="K98" s="23">
        <v>0.2</v>
      </c>
      <c r="L98" s="23" t="s">
        <v>364</v>
      </c>
      <c r="M98" s="23">
        <v>1.9</v>
      </c>
      <c r="N98" s="23" t="s">
        <v>658</v>
      </c>
      <c r="O98" s="24">
        <v>324687</v>
      </c>
      <c r="P98" s="23" t="s">
        <v>1090</v>
      </c>
      <c r="Q98" s="23">
        <v>0.2</v>
      </c>
      <c r="R98" s="23" t="s">
        <v>135</v>
      </c>
      <c r="S98" s="23">
        <v>91.4</v>
      </c>
      <c r="T98" s="23" t="s">
        <v>1091</v>
      </c>
      <c r="U98" s="24">
        <v>2096</v>
      </c>
      <c r="V98" s="23" t="s">
        <v>1092</v>
      </c>
      <c r="W98" s="23">
        <v>0</v>
      </c>
      <c r="X98" s="23" t="s">
        <v>80</v>
      </c>
      <c r="Y98" s="23">
        <v>0.6</v>
      </c>
      <c r="Z98" s="23" t="s">
        <v>286</v>
      </c>
      <c r="AA98" s="24">
        <v>326783</v>
      </c>
      <c r="AB98" s="23" t="s">
        <v>1093</v>
      </c>
      <c r="AC98" s="23">
        <v>86.02</v>
      </c>
      <c r="AD98" s="26">
        <f t="shared" si="1"/>
        <v>47.268452467608093</v>
      </c>
      <c r="AE98" s="23" t="s">
        <v>109</v>
      </c>
      <c r="AF98" s="23">
        <v>91.9</v>
      </c>
      <c r="AG98" s="23" t="s">
        <v>1094</v>
      </c>
      <c r="AH98" s="23"/>
      <c r="AJ98" s="11"/>
    </row>
    <row r="99" spans="2:36" ht="15.75" x14ac:dyDescent="0.25">
      <c r="B99" s="23" t="s">
        <v>1095</v>
      </c>
      <c r="C99" s="23" t="s">
        <v>1096</v>
      </c>
      <c r="D99" s="23" t="s">
        <v>1097</v>
      </c>
      <c r="E99" s="23" t="s">
        <v>55</v>
      </c>
      <c r="F99" s="23">
        <v>2010</v>
      </c>
      <c r="G99" s="23" t="s">
        <v>56</v>
      </c>
      <c r="H99" s="23" t="s">
        <v>57</v>
      </c>
      <c r="I99" s="24">
        <v>7138</v>
      </c>
      <c r="J99" s="23" t="s">
        <v>1098</v>
      </c>
      <c r="K99" s="23">
        <v>0.2</v>
      </c>
      <c r="L99" s="23" t="s">
        <v>364</v>
      </c>
      <c r="M99" s="23">
        <v>2</v>
      </c>
      <c r="N99" s="23" t="s">
        <v>1099</v>
      </c>
      <c r="O99" s="24">
        <v>336125</v>
      </c>
      <c r="P99" s="23" t="s">
        <v>1100</v>
      </c>
      <c r="Q99" s="23">
        <v>0.2</v>
      </c>
      <c r="R99" s="23" t="s">
        <v>364</v>
      </c>
      <c r="S99" s="23">
        <v>94.6</v>
      </c>
      <c r="T99" s="23" t="s">
        <v>1101</v>
      </c>
      <c r="U99" s="24">
        <v>5157</v>
      </c>
      <c r="V99" s="23" t="s">
        <v>1102</v>
      </c>
      <c r="W99" s="23">
        <v>0</v>
      </c>
      <c r="X99" s="23" t="s">
        <v>80</v>
      </c>
      <c r="Y99" s="23">
        <v>1.5</v>
      </c>
      <c r="Z99" s="23" t="s">
        <v>1103</v>
      </c>
      <c r="AA99" s="24">
        <v>341283</v>
      </c>
      <c r="AB99" s="23" t="s">
        <v>1104</v>
      </c>
      <c r="AC99" s="23">
        <v>86.02</v>
      </c>
      <c r="AD99" s="26">
        <f t="shared" si="1"/>
        <v>47.089520874194456</v>
      </c>
      <c r="AE99" s="23" t="s">
        <v>109</v>
      </c>
      <c r="AF99" s="23">
        <v>96</v>
      </c>
      <c r="AG99" s="23" t="s">
        <v>1105</v>
      </c>
      <c r="AH99" s="23"/>
      <c r="AJ99" s="11"/>
    </row>
    <row r="100" spans="2:36" ht="15.75" x14ac:dyDescent="0.25">
      <c r="B100" s="23" t="s">
        <v>1106</v>
      </c>
      <c r="C100" s="23" t="s">
        <v>1107</v>
      </c>
      <c r="D100" s="23" t="s">
        <v>1108</v>
      </c>
      <c r="E100" s="23" t="s">
        <v>55</v>
      </c>
      <c r="F100" s="23">
        <v>2010</v>
      </c>
      <c r="G100" s="23" t="s">
        <v>56</v>
      </c>
      <c r="H100" s="23" t="s">
        <v>57</v>
      </c>
      <c r="I100" s="24">
        <v>2360</v>
      </c>
      <c r="J100" s="23" t="s">
        <v>1109</v>
      </c>
      <c r="K100" s="23">
        <v>0.1</v>
      </c>
      <c r="L100" s="23" t="s">
        <v>117</v>
      </c>
      <c r="M100" s="23">
        <v>0.7</v>
      </c>
      <c r="N100" s="23" t="s">
        <v>286</v>
      </c>
      <c r="O100" s="24">
        <v>108784</v>
      </c>
      <c r="P100" s="23" t="s">
        <v>1110</v>
      </c>
      <c r="Q100" s="23">
        <v>0.1</v>
      </c>
      <c r="R100" s="23" t="s">
        <v>117</v>
      </c>
      <c r="S100" s="23">
        <v>30.6</v>
      </c>
      <c r="T100" s="23" t="s">
        <v>1111</v>
      </c>
      <c r="U100" s="24">
        <v>335611</v>
      </c>
      <c r="V100" s="23" t="s">
        <v>1112</v>
      </c>
      <c r="W100" s="23">
        <v>0.8</v>
      </c>
      <c r="X100" s="23" t="s">
        <v>251</v>
      </c>
      <c r="Y100" s="23">
        <v>94.4</v>
      </c>
      <c r="Z100" s="23" t="s">
        <v>1113</v>
      </c>
      <c r="AA100" s="24">
        <v>444395</v>
      </c>
      <c r="AB100" s="23" t="s">
        <v>1114</v>
      </c>
      <c r="AC100" s="23">
        <v>86.02</v>
      </c>
      <c r="AD100" s="26">
        <f t="shared" si="1"/>
        <v>46.094915254237286</v>
      </c>
      <c r="AE100" s="23" t="s">
        <v>364</v>
      </c>
      <c r="AF100" s="23">
        <v>125</v>
      </c>
      <c r="AG100" s="23" t="s">
        <v>1115</v>
      </c>
      <c r="AH100" s="23"/>
      <c r="AJ100" s="11"/>
    </row>
    <row r="101" spans="2:36" ht="15.75" x14ac:dyDescent="0.25">
      <c r="B101" s="23" t="s">
        <v>1116</v>
      </c>
      <c r="C101" s="23" t="s">
        <v>1116</v>
      </c>
      <c r="D101" s="23" t="s">
        <v>1117</v>
      </c>
      <c r="E101" s="23" t="s">
        <v>55</v>
      </c>
      <c r="F101" s="23">
        <v>2010</v>
      </c>
      <c r="G101" s="23" t="s">
        <v>56</v>
      </c>
      <c r="H101" s="23" t="s">
        <v>57</v>
      </c>
      <c r="I101" s="24">
        <v>80974</v>
      </c>
      <c r="J101" s="23" t="s">
        <v>1118</v>
      </c>
      <c r="K101" s="23">
        <v>2.7</v>
      </c>
      <c r="L101" s="23" t="s">
        <v>1119</v>
      </c>
      <c r="M101" s="23">
        <v>22.8</v>
      </c>
      <c r="N101" s="23" t="s">
        <v>1120</v>
      </c>
      <c r="O101" s="24">
        <v>3698067</v>
      </c>
      <c r="P101" s="23" t="s">
        <v>1121</v>
      </c>
      <c r="Q101" s="23">
        <v>2.2999999999999998</v>
      </c>
      <c r="R101" s="23" t="s">
        <v>1122</v>
      </c>
      <c r="S101" s="25">
        <v>1040.5</v>
      </c>
      <c r="T101" s="23" t="s">
        <v>1123</v>
      </c>
      <c r="U101" s="24">
        <v>23726</v>
      </c>
      <c r="V101" s="23" t="s">
        <v>1124</v>
      </c>
      <c r="W101" s="23">
        <v>0.1</v>
      </c>
      <c r="X101" s="23" t="s">
        <v>117</v>
      </c>
      <c r="Y101" s="23">
        <v>6.7</v>
      </c>
      <c r="Z101" s="23" t="s">
        <v>1125</v>
      </c>
      <c r="AA101" s="24">
        <v>3721793</v>
      </c>
      <c r="AB101" s="23" t="s">
        <v>1126</v>
      </c>
      <c r="AC101" s="23">
        <v>86.02</v>
      </c>
      <c r="AD101" s="26">
        <f t="shared" si="1"/>
        <v>45.669807592560574</v>
      </c>
      <c r="AE101" s="23" t="s">
        <v>1127</v>
      </c>
      <c r="AF101" s="25">
        <v>1047.2</v>
      </c>
      <c r="AG101" s="23" t="s">
        <v>1128</v>
      </c>
      <c r="AH101" s="23"/>
      <c r="AJ101" s="11"/>
    </row>
    <row r="102" spans="2:36" ht="15.75" x14ac:dyDescent="0.25">
      <c r="B102" s="23" t="s">
        <v>1129</v>
      </c>
      <c r="C102" s="23" t="s">
        <v>1129</v>
      </c>
      <c r="D102" s="23" t="s">
        <v>1130</v>
      </c>
      <c r="E102" s="23" t="s">
        <v>55</v>
      </c>
      <c r="F102" s="23">
        <v>2010</v>
      </c>
      <c r="G102" s="23" t="s">
        <v>56</v>
      </c>
      <c r="H102" s="23" t="s">
        <v>57</v>
      </c>
      <c r="I102" s="23">
        <v>255</v>
      </c>
      <c r="J102" s="23" t="s">
        <v>1131</v>
      </c>
      <c r="K102" s="23">
        <v>0</v>
      </c>
      <c r="L102" s="23" t="s">
        <v>80</v>
      </c>
      <c r="M102" s="23">
        <v>0.1</v>
      </c>
      <c r="N102" s="23" t="s">
        <v>117</v>
      </c>
      <c r="O102" s="24">
        <v>11548</v>
      </c>
      <c r="P102" s="23" t="s">
        <v>1132</v>
      </c>
      <c r="Q102" s="23">
        <v>0</v>
      </c>
      <c r="R102" s="23" t="s">
        <v>80</v>
      </c>
      <c r="S102" s="23">
        <v>3.2</v>
      </c>
      <c r="T102" s="23" t="s">
        <v>1133</v>
      </c>
      <c r="U102" s="24">
        <v>20742</v>
      </c>
      <c r="V102" s="23" t="s">
        <v>1134</v>
      </c>
      <c r="W102" s="23">
        <v>0.1</v>
      </c>
      <c r="X102" s="23" t="s">
        <v>117</v>
      </c>
      <c r="Y102" s="23">
        <v>5.8</v>
      </c>
      <c r="Z102" s="23" t="s">
        <v>1135</v>
      </c>
      <c r="AA102" s="24">
        <v>32290</v>
      </c>
      <c r="AB102" s="23" t="s">
        <v>1136</v>
      </c>
      <c r="AC102" s="23">
        <v>86.02</v>
      </c>
      <c r="AD102" s="26">
        <f t="shared" si="1"/>
        <v>45.286274509803924</v>
      </c>
      <c r="AE102" s="23" t="s">
        <v>80</v>
      </c>
      <c r="AF102" s="23">
        <v>9.1</v>
      </c>
      <c r="AG102" s="23" t="s">
        <v>1137</v>
      </c>
      <c r="AH102" s="23"/>
      <c r="AJ102" s="11"/>
    </row>
    <row r="103" spans="2:36" ht="15.75" x14ac:dyDescent="0.25">
      <c r="B103" s="23" t="s">
        <v>1138</v>
      </c>
      <c r="C103" s="23" t="s">
        <v>1139</v>
      </c>
      <c r="D103" s="23" t="s">
        <v>1140</v>
      </c>
      <c r="E103" s="23" t="s">
        <v>55</v>
      </c>
      <c r="F103" s="23">
        <v>2010</v>
      </c>
      <c r="G103" s="23" t="s">
        <v>56</v>
      </c>
      <c r="H103" s="23" t="s">
        <v>57</v>
      </c>
      <c r="I103" s="24">
        <v>8524</v>
      </c>
      <c r="J103" s="23" t="s">
        <v>1141</v>
      </c>
      <c r="K103" s="23">
        <v>0.3</v>
      </c>
      <c r="L103" s="23" t="s">
        <v>1142</v>
      </c>
      <c r="M103" s="23">
        <v>2.4</v>
      </c>
      <c r="N103" s="23" t="s">
        <v>1143</v>
      </c>
      <c r="O103" s="24">
        <v>383985</v>
      </c>
      <c r="P103" s="23" t="s">
        <v>1144</v>
      </c>
      <c r="Q103" s="23">
        <v>0.2</v>
      </c>
      <c r="R103" s="23" t="s">
        <v>185</v>
      </c>
      <c r="S103" s="23">
        <v>108</v>
      </c>
      <c r="T103" s="23" t="s">
        <v>1145</v>
      </c>
      <c r="U103" s="24">
        <v>46291</v>
      </c>
      <c r="V103" s="23" t="s">
        <v>1146</v>
      </c>
      <c r="W103" s="23">
        <v>0.1</v>
      </c>
      <c r="X103" s="23" t="s">
        <v>109</v>
      </c>
      <c r="Y103" s="23">
        <v>13</v>
      </c>
      <c r="Z103" s="23" t="s">
        <v>1147</v>
      </c>
      <c r="AA103" s="24">
        <v>430275</v>
      </c>
      <c r="AB103" s="23" t="s">
        <v>1148</v>
      </c>
      <c r="AC103" s="23">
        <v>86.02</v>
      </c>
      <c r="AD103" s="26">
        <f t="shared" si="1"/>
        <v>45.047512904739555</v>
      </c>
      <c r="AE103" s="23" t="s">
        <v>143</v>
      </c>
      <c r="AF103" s="23">
        <v>121.1</v>
      </c>
      <c r="AG103" s="23" t="s">
        <v>1149</v>
      </c>
      <c r="AH103" s="23"/>
      <c r="AJ103" s="11"/>
    </row>
    <row r="104" spans="2:36" ht="15.75" x14ac:dyDescent="0.25">
      <c r="B104" s="23" t="s">
        <v>1150</v>
      </c>
      <c r="C104" s="23" t="s">
        <v>1151</v>
      </c>
      <c r="D104" s="23" t="s">
        <v>1152</v>
      </c>
      <c r="E104" s="23" t="s">
        <v>55</v>
      </c>
      <c r="F104" s="23">
        <v>2010</v>
      </c>
      <c r="G104" s="23" t="s">
        <v>56</v>
      </c>
      <c r="H104" s="23" t="s">
        <v>57</v>
      </c>
      <c r="I104" s="24">
        <v>9849</v>
      </c>
      <c r="J104" s="23" t="s">
        <v>1153</v>
      </c>
      <c r="K104" s="23">
        <v>0.3</v>
      </c>
      <c r="L104" s="23" t="s">
        <v>1142</v>
      </c>
      <c r="M104" s="23">
        <v>2.8</v>
      </c>
      <c r="N104" s="23" t="s">
        <v>1154</v>
      </c>
      <c r="O104" s="24">
        <v>442889</v>
      </c>
      <c r="P104" s="23" t="s">
        <v>1155</v>
      </c>
      <c r="Q104" s="23">
        <v>0.3</v>
      </c>
      <c r="R104" s="23" t="s">
        <v>185</v>
      </c>
      <c r="S104" s="23">
        <v>124.6</v>
      </c>
      <c r="T104" s="23" t="s">
        <v>1156</v>
      </c>
      <c r="U104" s="23">
        <v>105</v>
      </c>
      <c r="V104" s="23" t="s">
        <v>1157</v>
      </c>
      <c r="W104" s="23">
        <v>0</v>
      </c>
      <c r="X104" s="23" t="s">
        <v>80</v>
      </c>
      <c r="Y104" s="23">
        <v>0</v>
      </c>
      <c r="Z104" s="23" t="s">
        <v>117</v>
      </c>
      <c r="AA104" s="24">
        <v>442995</v>
      </c>
      <c r="AB104" s="23" t="s">
        <v>1158</v>
      </c>
      <c r="AC104" s="23">
        <v>86.02</v>
      </c>
      <c r="AD104" s="26">
        <f t="shared" si="1"/>
        <v>44.967915524418721</v>
      </c>
      <c r="AE104" s="23" t="s">
        <v>143</v>
      </c>
      <c r="AF104" s="23">
        <v>124.6</v>
      </c>
      <c r="AG104" s="23" t="s">
        <v>1159</v>
      </c>
      <c r="AH104" s="23"/>
      <c r="AJ104" s="11"/>
    </row>
    <row r="105" spans="2:36" ht="15.75" x14ac:dyDescent="0.25">
      <c r="B105" s="23" t="s">
        <v>1160</v>
      </c>
      <c r="C105" s="23" t="s">
        <v>1160</v>
      </c>
      <c r="D105" s="23" t="s">
        <v>1161</v>
      </c>
      <c r="E105" s="23" t="s">
        <v>55</v>
      </c>
      <c r="F105" s="23">
        <v>2010</v>
      </c>
      <c r="G105" s="23" t="s">
        <v>56</v>
      </c>
      <c r="H105" s="23" t="s">
        <v>57</v>
      </c>
      <c r="I105" s="23">
        <v>159</v>
      </c>
      <c r="J105" s="23" t="s">
        <v>1162</v>
      </c>
      <c r="K105" s="23">
        <v>0</v>
      </c>
      <c r="L105" s="23" t="s">
        <v>80</v>
      </c>
      <c r="M105" s="23">
        <v>0</v>
      </c>
      <c r="N105" s="23" t="s">
        <v>117</v>
      </c>
      <c r="O105" s="24">
        <v>7143</v>
      </c>
      <c r="P105" s="23" t="s">
        <v>1163</v>
      </c>
      <c r="Q105" s="23">
        <v>0</v>
      </c>
      <c r="R105" s="23" t="s">
        <v>80</v>
      </c>
      <c r="S105" s="23">
        <v>2</v>
      </c>
      <c r="T105" s="23" t="s">
        <v>1164</v>
      </c>
      <c r="U105" s="23">
        <v>324</v>
      </c>
      <c r="V105" s="23" t="s">
        <v>1165</v>
      </c>
      <c r="W105" s="23">
        <v>0</v>
      </c>
      <c r="X105" s="23" t="s">
        <v>80</v>
      </c>
      <c r="Y105" s="23">
        <v>0.1</v>
      </c>
      <c r="Z105" s="23" t="s">
        <v>173</v>
      </c>
      <c r="AA105" s="24">
        <v>7466</v>
      </c>
      <c r="AB105" s="23" t="s">
        <v>1166</v>
      </c>
      <c r="AC105" s="23">
        <v>86.02</v>
      </c>
      <c r="AD105" s="26">
        <f t="shared" si="1"/>
        <v>44.924528301886795</v>
      </c>
      <c r="AE105" s="23" t="s">
        <v>80</v>
      </c>
      <c r="AF105" s="23">
        <v>2.1</v>
      </c>
      <c r="AG105" s="23" t="s">
        <v>89</v>
      </c>
      <c r="AH105" s="23"/>
      <c r="AJ105" s="11"/>
    </row>
    <row r="106" spans="2:36" ht="15.75" x14ac:dyDescent="0.25">
      <c r="B106" s="23" t="s">
        <v>1167</v>
      </c>
      <c r="C106" s="23" t="s">
        <v>1168</v>
      </c>
      <c r="D106" s="23" t="s">
        <v>1169</v>
      </c>
      <c r="E106" s="23" t="s">
        <v>55</v>
      </c>
      <c r="F106" s="23">
        <v>2010</v>
      </c>
      <c r="G106" s="23" t="s">
        <v>56</v>
      </c>
      <c r="H106" s="23" t="s">
        <v>57</v>
      </c>
      <c r="I106" s="24">
        <v>1865</v>
      </c>
      <c r="J106" s="23" t="s">
        <v>1170</v>
      </c>
      <c r="K106" s="23">
        <v>0.1</v>
      </c>
      <c r="L106" s="23" t="s">
        <v>117</v>
      </c>
      <c r="M106" s="23">
        <v>0.5</v>
      </c>
      <c r="N106" s="23" t="s">
        <v>303</v>
      </c>
      <c r="O106" s="24">
        <v>83522</v>
      </c>
      <c r="P106" s="23" t="s">
        <v>1171</v>
      </c>
      <c r="Q106" s="23">
        <v>0.1</v>
      </c>
      <c r="R106" s="23" t="s">
        <v>117</v>
      </c>
      <c r="S106" s="23">
        <v>23.5</v>
      </c>
      <c r="T106" s="23" t="s">
        <v>1172</v>
      </c>
      <c r="U106" s="24">
        <v>82508</v>
      </c>
      <c r="V106" s="23" t="s">
        <v>1173</v>
      </c>
      <c r="W106" s="23">
        <v>0.2</v>
      </c>
      <c r="X106" s="23" t="s">
        <v>135</v>
      </c>
      <c r="Y106" s="23">
        <v>23.2</v>
      </c>
      <c r="Z106" s="23" t="s">
        <v>1174</v>
      </c>
      <c r="AA106" s="24">
        <v>166030</v>
      </c>
      <c r="AB106" s="23" t="s">
        <v>1175</v>
      </c>
      <c r="AC106" s="23">
        <v>86.02</v>
      </c>
      <c r="AD106" s="26">
        <f t="shared" si="1"/>
        <v>44.783914209115281</v>
      </c>
      <c r="AE106" s="23" t="s">
        <v>173</v>
      </c>
      <c r="AF106" s="23">
        <v>46.7</v>
      </c>
      <c r="AG106" s="23" t="s">
        <v>1176</v>
      </c>
      <c r="AH106" s="23"/>
      <c r="AJ106" s="11"/>
    </row>
    <row r="107" spans="2:36" ht="15.75" x14ac:dyDescent="0.25">
      <c r="B107" s="23" t="s">
        <v>1177</v>
      </c>
      <c r="C107" s="23" t="s">
        <v>1177</v>
      </c>
      <c r="D107" s="23" t="s">
        <v>1177</v>
      </c>
      <c r="E107" s="23" t="s">
        <v>55</v>
      </c>
      <c r="F107" s="23">
        <v>2010</v>
      </c>
      <c r="G107" s="23" t="s">
        <v>56</v>
      </c>
      <c r="H107" s="23" t="s">
        <v>57</v>
      </c>
      <c r="I107" s="24">
        <v>28782</v>
      </c>
      <c r="J107" s="23" t="s">
        <v>1178</v>
      </c>
      <c r="K107" s="23">
        <v>0.9</v>
      </c>
      <c r="L107" s="23" t="s">
        <v>333</v>
      </c>
      <c r="M107" s="23">
        <v>8.1</v>
      </c>
      <c r="N107" s="23" t="s">
        <v>1179</v>
      </c>
      <c r="O107" s="24">
        <v>1284647</v>
      </c>
      <c r="P107" s="23" t="s">
        <v>1180</v>
      </c>
      <c r="Q107" s="23">
        <v>0.8</v>
      </c>
      <c r="R107" s="23" t="s">
        <v>469</v>
      </c>
      <c r="S107" s="23">
        <v>361.5</v>
      </c>
      <c r="T107" s="23" t="s">
        <v>1181</v>
      </c>
      <c r="U107" s="24">
        <v>15379</v>
      </c>
      <c r="V107" s="23" t="s">
        <v>1182</v>
      </c>
      <c r="W107" s="23">
        <v>0</v>
      </c>
      <c r="X107" s="23" t="s">
        <v>117</v>
      </c>
      <c r="Y107" s="23">
        <v>4.3</v>
      </c>
      <c r="Z107" s="23" t="s">
        <v>1183</v>
      </c>
      <c r="AA107" s="24">
        <v>1300026</v>
      </c>
      <c r="AB107" s="23" t="s">
        <v>1184</v>
      </c>
      <c r="AC107" s="23">
        <v>86.02</v>
      </c>
      <c r="AD107" s="26">
        <f t="shared" si="1"/>
        <v>44.633694670280036</v>
      </c>
      <c r="AE107" s="23" t="s">
        <v>1081</v>
      </c>
      <c r="AF107" s="23">
        <v>365.8</v>
      </c>
      <c r="AG107" s="23" t="s">
        <v>1185</v>
      </c>
      <c r="AH107" s="23"/>
      <c r="AJ107" s="11"/>
    </row>
    <row r="108" spans="2:36" ht="15.75" x14ac:dyDescent="0.25">
      <c r="B108" s="23" t="s">
        <v>1186</v>
      </c>
      <c r="C108" s="23" t="s">
        <v>1186</v>
      </c>
      <c r="D108" s="23" t="s">
        <v>1187</v>
      </c>
      <c r="E108" s="23" t="s">
        <v>55</v>
      </c>
      <c r="F108" s="23">
        <v>2010</v>
      </c>
      <c r="G108" s="23" t="s">
        <v>56</v>
      </c>
      <c r="H108" s="23" t="s">
        <v>57</v>
      </c>
      <c r="I108" s="24">
        <v>6501</v>
      </c>
      <c r="J108" s="23" t="s">
        <v>1188</v>
      </c>
      <c r="K108" s="23">
        <v>0.2</v>
      </c>
      <c r="L108" s="23" t="s">
        <v>143</v>
      </c>
      <c r="M108" s="23">
        <v>1.8</v>
      </c>
      <c r="N108" s="23" t="s">
        <v>1189</v>
      </c>
      <c r="O108" s="24">
        <v>284543</v>
      </c>
      <c r="P108" s="23" t="s">
        <v>1190</v>
      </c>
      <c r="Q108" s="23">
        <v>0.2</v>
      </c>
      <c r="R108" s="23" t="s">
        <v>135</v>
      </c>
      <c r="S108" s="23">
        <v>80.099999999999994</v>
      </c>
      <c r="T108" s="23" t="s">
        <v>1191</v>
      </c>
      <c r="U108" s="24">
        <v>15661</v>
      </c>
      <c r="V108" s="23" t="s">
        <v>1192</v>
      </c>
      <c r="W108" s="23">
        <v>0</v>
      </c>
      <c r="X108" s="23" t="s">
        <v>117</v>
      </c>
      <c r="Y108" s="23">
        <v>4.4000000000000004</v>
      </c>
      <c r="Z108" s="23" t="s">
        <v>1193</v>
      </c>
      <c r="AA108" s="24">
        <v>300203</v>
      </c>
      <c r="AB108" s="23" t="s">
        <v>1194</v>
      </c>
      <c r="AC108" s="23">
        <v>86.02</v>
      </c>
      <c r="AD108" s="26">
        <f t="shared" si="1"/>
        <v>43.769112444239347</v>
      </c>
      <c r="AE108" s="23" t="s">
        <v>109</v>
      </c>
      <c r="AF108" s="23">
        <v>84.5</v>
      </c>
      <c r="AG108" s="23" t="s">
        <v>1195</v>
      </c>
      <c r="AH108" s="23"/>
      <c r="AJ108" s="11"/>
    </row>
    <row r="109" spans="2:36" ht="15.75" x14ac:dyDescent="0.25">
      <c r="B109" s="23" t="s">
        <v>1196</v>
      </c>
      <c r="C109" s="23" t="s">
        <v>1197</v>
      </c>
      <c r="D109" s="23" t="s">
        <v>1198</v>
      </c>
      <c r="E109" s="23" t="s">
        <v>55</v>
      </c>
      <c r="F109" s="23">
        <v>2010</v>
      </c>
      <c r="G109" s="23" t="s">
        <v>56</v>
      </c>
      <c r="H109" s="23" t="s">
        <v>57</v>
      </c>
      <c r="I109" s="24">
        <v>84828</v>
      </c>
      <c r="J109" s="23" t="s">
        <v>1199</v>
      </c>
      <c r="K109" s="23">
        <v>2.8</v>
      </c>
      <c r="L109" s="23" t="s">
        <v>1200</v>
      </c>
      <c r="M109" s="23">
        <v>23.9</v>
      </c>
      <c r="N109" s="23" t="s">
        <v>1201</v>
      </c>
      <c r="O109" s="24">
        <v>3693399</v>
      </c>
      <c r="P109" s="23" t="s">
        <v>1202</v>
      </c>
      <c r="Q109" s="23">
        <v>2.2000000000000002</v>
      </c>
      <c r="R109" s="23" t="s">
        <v>1203</v>
      </c>
      <c r="S109" s="25">
        <v>1039.2</v>
      </c>
      <c r="T109" s="23" t="s">
        <v>1204</v>
      </c>
      <c r="U109" s="24">
        <v>76519</v>
      </c>
      <c r="V109" s="23" t="s">
        <v>1205</v>
      </c>
      <c r="W109" s="23">
        <v>0.2</v>
      </c>
      <c r="X109" s="23" t="s">
        <v>135</v>
      </c>
      <c r="Y109" s="23">
        <v>21.5</v>
      </c>
      <c r="Z109" s="23" t="s">
        <v>1206</v>
      </c>
      <c r="AA109" s="24">
        <v>3769917</v>
      </c>
      <c r="AB109" s="23" t="s">
        <v>1207</v>
      </c>
      <c r="AC109" s="23">
        <v>86.02</v>
      </c>
      <c r="AD109" s="26">
        <f t="shared" si="1"/>
        <v>43.539857122648179</v>
      </c>
      <c r="AE109" s="23" t="s">
        <v>1208</v>
      </c>
      <c r="AF109" s="25">
        <v>1060.8</v>
      </c>
      <c r="AG109" s="23" t="s">
        <v>1209</v>
      </c>
      <c r="AH109" s="23"/>
      <c r="AJ109" s="11"/>
    </row>
    <row r="110" spans="2:36" ht="15.75" x14ac:dyDescent="0.25">
      <c r="B110" s="23" t="s">
        <v>1210</v>
      </c>
      <c r="C110" s="23" t="s">
        <v>1211</v>
      </c>
      <c r="D110" s="23" t="s">
        <v>1211</v>
      </c>
      <c r="E110" s="23" t="s">
        <v>55</v>
      </c>
      <c r="F110" s="23">
        <v>2010</v>
      </c>
      <c r="G110" s="23" t="s">
        <v>56</v>
      </c>
      <c r="H110" s="23" t="s">
        <v>57</v>
      </c>
      <c r="I110" s="23">
        <v>42</v>
      </c>
      <c r="J110" s="23" t="s">
        <v>1212</v>
      </c>
      <c r="K110" s="23">
        <v>0</v>
      </c>
      <c r="L110" s="23" t="s">
        <v>80</v>
      </c>
      <c r="M110" s="23">
        <v>0</v>
      </c>
      <c r="N110" s="23" t="s">
        <v>80</v>
      </c>
      <c r="O110" s="24">
        <v>1825</v>
      </c>
      <c r="P110" s="23" t="s">
        <v>1213</v>
      </c>
      <c r="Q110" s="23">
        <v>0</v>
      </c>
      <c r="R110" s="23" t="s">
        <v>80</v>
      </c>
      <c r="S110" s="23">
        <v>0.5</v>
      </c>
      <c r="T110" s="23" t="s">
        <v>1214</v>
      </c>
      <c r="U110" s="24">
        <v>138395</v>
      </c>
      <c r="V110" s="23" t="s">
        <v>1215</v>
      </c>
      <c r="W110" s="23">
        <v>0.3</v>
      </c>
      <c r="X110" s="23" t="s">
        <v>263</v>
      </c>
      <c r="Y110" s="23">
        <v>38.9</v>
      </c>
      <c r="Z110" s="23" t="s">
        <v>1216</v>
      </c>
      <c r="AA110" s="24">
        <v>140220</v>
      </c>
      <c r="AB110" s="23" t="s">
        <v>1217</v>
      </c>
      <c r="AC110" s="23">
        <v>86.02</v>
      </c>
      <c r="AD110" s="26">
        <f t="shared" si="1"/>
        <v>43.452380952380949</v>
      </c>
      <c r="AE110" s="23" t="s">
        <v>117</v>
      </c>
      <c r="AF110" s="23">
        <v>39.5</v>
      </c>
      <c r="AG110" s="23" t="s">
        <v>1218</v>
      </c>
      <c r="AH110" s="23"/>
      <c r="AJ110" s="11"/>
    </row>
    <row r="111" spans="2:36" ht="15.75" x14ac:dyDescent="0.25">
      <c r="B111" s="23" t="s">
        <v>1219</v>
      </c>
      <c r="C111" s="23" t="s">
        <v>1219</v>
      </c>
      <c r="D111" s="23" t="s">
        <v>1220</v>
      </c>
      <c r="E111" s="23" t="s">
        <v>55</v>
      </c>
      <c r="F111" s="23">
        <v>2010</v>
      </c>
      <c r="G111" s="23" t="s">
        <v>56</v>
      </c>
      <c r="H111" s="23" t="s">
        <v>57</v>
      </c>
      <c r="I111" s="23">
        <v>199</v>
      </c>
      <c r="J111" s="23" t="s">
        <v>1221</v>
      </c>
      <c r="K111" s="23">
        <v>0</v>
      </c>
      <c r="L111" s="23" t="s">
        <v>80</v>
      </c>
      <c r="M111" s="23">
        <v>0.1</v>
      </c>
      <c r="N111" s="23" t="s">
        <v>120</v>
      </c>
      <c r="O111" s="24">
        <v>8639</v>
      </c>
      <c r="P111" s="23" t="s">
        <v>1222</v>
      </c>
      <c r="Q111" s="23">
        <v>0</v>
      </c>
      <c r="R111" s="23" t="s">
        <v>80</v>
      </c>
      <c r="S111" s="23">
        <v>2.4</v>
      </c>
      <c r="T111" s="23" t="s">
        <v>1223</v>
      </c>
      <c r="U111" s="24">
        <v>84555</v>
      </c>
      <c r="V111" s="23" t="s">
        <v>1224</v>
      </c>
      <c r="W111" s="23">
        <v>0.2</v>
      </c>
      <c r="X111" s="23" t="s">
        <v>135</v>
      </c>
      <c r="Y111" s="23">
        <v>23.8</v>
      </c>
      <c r="Z111" s="23" t="s">
        <v>1225</v>
      </c>
      <c r="AA111" s="24">
        <v>93195</v>
      </c>
      <c r="AB111" s="23" t="s">
        <v>1226</v>
      </c>
      <c r="AC111" s="23">
        <v>86.02</v>
      </c>
      <c r="AD111" s="26">
        <f t="shared" si="1"/>
        <v>43.412060301507537</v>
      </c>
      <c r="AE111" s="23" t="s">
        <v>117</v>
      </c>
      <c r="AF111" s="23">
        <v>26.2</v>
      </c>
      <c r="AG111" s="23" t="s">
        <v>1227</v>
      </c>
      <c r="AH111" s="23"/>
      <c r="AJ111" s="11"/>
    </row>
    <row r="112" spans="2:36" ht="15.75" x14ac:dyDescent="0.25">
      <c r="B112" s="23" t="s">
        <v>1228</v>
      </c>
      <c r="C112" s="23" t="s">
        <v>1228</v>
      </c>
      <c r="D112" s="23" t="s">
        <v>1229</v>
      </c>
      <c r="E112" s="23" t="s">
        <v>55</v>
      </c>
      <c r="F112" s="23">
        <v>2010</v>
      </c>
      <c r="G112" s="23" t="s">
        <v>56</v>
      </c>
      <c r="H112" s="23" t="s">
        <v>57</v>
      </c>
      <c r="I112" s="24">
        <v>132268</v>
      </c>
      <c r="J112" s="23" t="s">
        <v>1230</v>
      </c>
      <c r="K112" s="23">
        <v>4.3</v>
      </c>
      <c r="L112" s="23" t="s">
        <v>1231</v>
      </c>
      <c r="M112" s="23">
        <v>37.200000000000003</v>
      </c>
      <c r="N112" s="23" t="s">
        <v>1232</v>
      </c>
      <c r="O112" s="24">
        <v>5560166</v>
      </c>
      <c r="P112" s="23" t="s">
        <v>1233</v>
      </c>
      <c r="Q112" s="23">
        <v>3.4</v>
      </c>
      <c r="R112" s="23" t="s">
        <v>1234</v>
      </c>
      <c r="S112" s="25">
        <v>1564.5</v>
      </c>
      <c r="T112" s="23" t="s">
        <v>1235</v>
      </c>
      <c r="U112" s="24">
        <v>435603</v>
      </c>
      <c r="V112" s="23" t="s">
        <v>1236</v>
      </c>
      <c r="W112" s="23">
        <v>1.1000000000000001</v>
      </c>
      <c r="X112" s="23" t="s">
        <v>1237</v>
      </c>
      <c r="Y112" s="23">
        <v>122.6</v>
      </c>
      <c r="Z112" s="23" t="s">
        <v>1238</v>
      </c>
      <c r="AA112" s="24">
        <v>5995770</v>
      </c>
      <c r="AB112" s="23" t="s">
        <v>1239</v>
      </c>
      <c r="AC112" s="23">
        <v>86.02</v>
      </c>
      <c r="AD112" s="26">
        <f t="shared" si="1"/>
        <v>42.037121601596759</v>
      </c>
      <c r="AE112" s="23" t="s">
        <v>1240</v>
      </c>
      <c r="AF112" s="25">
        <v>1687.1</v>
      </c>
      <c r="AG112" s="23" t="s">
        <v>1241</v>
      </c>
      <c r="AH112" s="23" t="s">
        <v>1228</v>
      </c>
      <c r="AJ112" s="11"/>
    </row>
    <row r="113" spans="2:36" ht="15.75" x14ac:dyDescent="0.25">
      <c r="B113" s="23" t="s">
        <v>1242</v>
      </c>
      <c r="C113" s="23" t="s">
        <v>1242</v>
      </c>
      <c r="D113" s="23" t="s">
        <v>1242</v>
      </c>
      <c r="E113" s="23" t="s">
        <v>55</v>
      </c>
      <c r="F113" s="23">
        <v>2010</v>
      </c>
      <c r="G113" s="23" t="s">
        <v>56</v>
      </c>
      <c r="H113" s="23" t="s">
        <v>57</v>
      </c>
      <c r="I113" s="24">
        <v>7145</v>
      </c>
      <c r="J113" s="23" t="s">
        <v>1243</v>
      </c>
      <c r="K113" s="23">
        <v>0.2</v>
      </c>
      <c r="L113" s="23" t="s">
        <v>364</v>
      </c>
      <c r="M113" s="23">
        <v>2</v>
      </c>
      <c r="N113" s="23" t="s">
        <v>1244</v>
      </c>
      <c r="O113" s="24">
        <v>300070</v>
      </c>
      <c r="P113" s="23" t="s">
        <v>1245</v>
      </c>
      <c r="Q113" s="23">
        <v>0.2</v>
      </c>
      <c r="R113" s="23" t="s">
        <v>135</v>
      </c>
      <c r="S113" s="23">
        <v>84.4</v>
      </c>
      <c r="T113" s="23" t="s">
        <v>1246</v>
      </c>
      <c r="U113" s="24">
        <v>17103</v>
      </c>
      <c r="V113" s="23" t="s">
        <v>1247</v>
      </c>
      <c r="W113" s="23">
        <v>0</v>
      </c>
      <c r="X113" s="23" t="s">
        <v>117</v>
      </c>
      <c r="Y113" s="23">
        <v>4.8</v>
      </c>
      <c r="Z113" s="23" t="s">
        <v>1248</v>
      </c>
      <c r="AA113" s="24">
        <v>317173</v>
      </c>
      <c r="AB113" s="23" t="s">
        <v>1249</v>
      </c>
      <c r="AC113" s="23">
        <v>86.02</v>
      </c>
      <c r="AD113" s="26">
        <f t="shared" si="1"/>
        <v>41.997200839748075</v>
      </c>
      <c r="AE113" s="23" t="s">
        <v>109</v>
      </c>
      <c r="AF113" s="23">
        <v>89.2</v>
      </c>
      <c r="AG113" s="23" t="s">
        <v>1250</v>
      </c>
      <c r="AH113" s="23"/>
      <c r="AJ113" s="11"/>
    </row>
    <row r="114" spans="2:36" ht="15.75" x14ac:dyDescent="0.25">
      <c r="B114" s="23" t="s">
        <v>1251</v>
      </c>
      <c r="C114" s="23" t="s">
        <v>1252</v>
      </c>
      <c r="D114" s="23" t="s">
        <v>1253</v>
      </c>
      <c r="E114" s="23" t="s">
        <v>55</v>
      </c>
      <c r="F114" s="23">
        <v>2010</v>
      </c>
      <c r="G114" s="23" t="s">
        <v>56</v>
      </c>
      <c r="H114" s="23" t="s">
        <v>57</v>
      </c>
      <c r="I114" s="24">
        <v>1351</v>
      </c>
      <c r="J114" s="23" t="s">
        <v>1254</v>
      </c>
      <c r="K114" s="23">
        <v>0</v>
      </c>
      <c r="L114" s="23" t="s">
        <v>117</v>
      </c>
      <c r="M114" s="23">
        <v>0.4</v>
      </c>
      <c r="N114" s="23" t="s">
        <v>65</v>
      </c>
      <c r="O114" s="24">
        <v>56734</v>
      </c>
      <c r="P114" s="23" t="s">
        <v>1255</v>
      </c>
      <c r="Q114" s="23">
        <v>0</v>
      </c>
      <c r="R114" s="23" t="s">
        <v>80</v>
      </c>
      <c r="S114" s="23">
        <v>16</v>
      </c>
      <c r="T114" s="23" t="s">
        <v>1256</v>
      </c>
      <c r="U114" s="23">
        <v>186</v>
      </c>
      <c r="V114" s="23" t="s">
        <v>1257</v>
      </c>
      <c r="W114" s="23">
        <v>0</v>
      </c>
      <c r="X114" s="23" t="s">
        <v>80</v>
      </c>
      <c r="Y114" s="23">
        <v>0.1</v>
      </c>
      <c r="Z114" s="23" t="s">
        <v>117</v>
      </c>
      <c r="AA114" s="24">
        <v>56920</v>
      </c>
      <c r="AB114" s="23" t="s">
        <v>1258</v>
      </c>
      <c r="AC114" s="23">
        <v>86.02</v>
      </c>
      <c r="AD114" s="26">
        <f t="shared" si="1"/>
        <v>41.994078460399706</v>
      </c>
      <c r="AE114" s="23" t="s">
        <v>80</v>
      </c>
      <c r="AF114" s="23">
        <v>16</v>
      </c>
      <c r="AG114" s="23" t="s">
        <v>1256</v>
      </c>
      <c r="AH114" s="23"/>
      <c r="AJ114" s="11"/>
    </row>
    <row r="115" spans="2:36" ht="15.75" x14ac:dyDescent="0.25">
      <c r="B115" s="23" t="s">
        <v>1259</v>
      </c>
      <c r="C115" s="23" t="s">
        <v>1259</v>
      </c>
      <c r="D115" s="23" t="s">
        <v>1260</v>
      </c>
      <c r="E115" s="23" t="s">
        <v>55</v>
      </c>
      <c r="F115" s="23">
        <v>2010</v>
      </c>
      <c r="G115" s="23" t="s">
        <v>56</v>
      </c>
      <c r="H115" s="23" t="s">
        <v>57</v>
      </c>
      <c r="I115" s="24">
        <v>20458</v>
      </c>
      <c r="J115" s="23" t="s">
        <v>1261</v>
      </c>
      <c r="K115" s="23">
        <v>0.7</v>
      </c>
      <c r="L115" s="23" t="s">
        <v>1081</v>
      </c>
      <c r="M115" s="23">
        <v>5.8</v>
      </c>
      <c r="N115" s="23" t="s">
        <v>1262</v>
      </c>
      <c r="O115" s="24">
        <v>839186</v>
      </c>
      <c r="P115" s="23" t="s">
        <v>1263</v>
      </c>
      <c r="Q115" s="23">
        <v>0.5</v>
      </c>
      <c r="R115" s="23" t="s">
        <v>351</v>
      </c>
      <c r="S115" s="23">
        <v>236.1</v>
      </c>
      <c r="T115" s="23" t="s">
        <v>1264</v>
      </c>
      <c r="U115" s="24">
        <v>408363</v>
      </c>
      <c r="V115" s="23" t="s">
        <v>1265</v>
      </c>
      <c r="W115" s="23">
        <v>1</v>
      </c>
      <c r="X115" s="23" t="s">
        <v>341</v>
      </c>
      <c r="Y115" s="23">
        <v>114.9</v>
      </c>
      <c r="Z115" s="23" t="s">
        <v>1266</v>
      </c>
      <c r="AA115" s="24">
        <v>1247549</v>
      </c>
      <c r="AB115" s="23" t="s">
        <v>1267</v>
      </c>
      <c r="AC115" s="23">
        <v>86.02</v>
      </c>
      <c r="AD115" s="26">
        <f t="shared" si="1"/>
        <v>41.019943298465151</v>
      </c>
      <c r="AE115" s="23" t="s">
        <v>347</v>
      </c>
      <c r="AF115" s="23">
        <v>351</v>
      </c>
      <c r="AG115" s="23" t="s">
        <v>1268</v>
      </c>
      <c r="AH115" s="23"/>
      <c r="AJ115" s="11"/>
    </row>
    <row r="116" spans="2:36" ht="15.75" x14ac:dyDescent="0.25">
      <c r="B116" s="23" t="s">
        <v>1269</v>
      </c>
      <c r="C116" s="23" t="s">
        <v>1269</v>
      </c>
      <c r="D116" s="23" t="s">
        <v>1269</v>
      </c>
      <c r="E116" s="23" t="s">
        <v>55</v>
      </c>
      <c r="F116" s="23">
        <v>2010</v>
      </c>
      <c r="G116" s="23" t="s">
        <v>56</v>
      </c>
      <c r="H116" s="23" t="s">
        <v>57</v>
      </c>
      <c r="I116" s="24">
        <v>4365</v>
      </c>
      <c r="J116" s="23" t="s">
        <v>1270</v>
      </c>
      <c r="K116" s="23">
        <v>0.1</v>
      </c>
      <c r="L116" s="23" t="s">
        <v>109</v>
      </c>
      <c r="M116" s="23">
        <v>1.2</v>
      </c>
      <c r="N116" s="23" t="s">
        <v>1019</v>
      </c>
      <c r="O116" s="24">
        <v>175636</v>
      </c>
      <c r="P116" s="23" t="s">
        <v>1271</v>
      </c>
      <c r="Q116" s="23">
        <v>0.1</v>
      </c>
      <c r="R116" s="23" t="s">
        <v>173</v>
      </c>
      <c r="S116" s="23">
        <v>49.4</v>
      </c>
      <c r="T116" s="23" t="s">
        <v>1272</v>
      </c>
      <c r="U116" s="24">
        <v>47808</v>
      </c>
      <c r="V116" s="23" t="s">
        <v>1273</v>
      </c>
      <c r="W116" s="23">
        <v>0.1</v>
      </c>
      <c r="X116" s="23" t="s">
        <v>314</v>
      </c>
      <c r="Y116" s="23">
        <v>13.5</v>
      </c>
      <c r="Z116" s="23" t="s">
        <v>1274</v>
      </c>
      <c r="AA116" s="24">
        <v>223444</v>
      </c>
      <c r="AB116" s="23" t="s">
        <v>1275</v>
      </c>
      <c r="AC116" s="23">
        <v>86.02</v>
      </c>
      <c r="AD116" s="26">
        <f t="shared" si="1"/>
        <v>40.237342497136311</v>
      </c>
      <c r="AE116" s="23" t="s">
        <v>109</v>
      </c>
      <c r="AF116" s="23">
        <v>62.9</v>
      </c>
      <c r="AG116" s="23" t="s">
        <v>1276</v>
      </c>
      <c r="AH116" s="23"/>
      <c r="AJ116" s="11"/>
    </row>
    <row r="117" spans="2:36" ht="15.75" x14ac:dyDescent="0.25">
      <c r="B117" s="23" t="s">
        <v>1277</v>
      </c>
      <c r="C117" s="23" t="s">
        <v>1278</v>
      </c>
      <c r="D117" s="23" t="s">
        <v>1279</v>
      </c>
      <c r="E117" s="23" t="s">
        <v>55</v>
      </c>
      <c r="F117" s="23">
        <v>2010</v>
      </c>
      <c r="G117" s="23" t="s">
        <v>56</v>
      </c>
      <c r="H117" s="23" t="s">
        <v>57</v>
      </c>
      <c r="I117" s="23">
        <v>62</v>
      </c>
      <c r="J117" s="23" t="s">
        <v>1280</v>
      </c>
      <c r="K117" s="23">
        <v>0</v>
      </c>
      <c r="L117" s="23" t="s">
        <v>80</v>
      </c>
      <c r="M117" s="23">
        <v>0</v>
      </c>
      <c r="N117" s="23" t="s">
        <v>80</v>
      </c>
      <c r="O117" s="24">
        <v>2490</v>
      </c>
      <c r="P117" s="23" t="s">
        <v>1281</v>
      </c>
      <c r="Q117" s="23">
        <v>0</v>
      </c>
      <c r="R117" s="23" t="s">
        <v>80</v>
      </c>
      <c r="S117" s="23">
        <v>0.7</v>
      </c>
      <c r="T117" s="23" t="s">
        <v>364</v>
      </c>
      <c r="U117" s="24">
        <v>235536</v>
      </c>
      <c r="V117" s="23" t="s">
        <v>1282</v>
      </c>
      <c r="W117" s="23">
        <v>0.6</v>
      </c>
      <c r="X117" s="23" t="s">
        <v>81</v>
      </c>
      <c r="Y117" s="23">
        <v>66.3</v>
      </c>
      <c r="Z117" s="23" t="s">
        <v>1283</v>
      </c>
      <c r="AA117" s="24">
        <v>238026</v>
      </c>
      <c r="AB117" s="23" t="s">
        <v>1284</v>
      </c>
      <c r="AC117" s="23">
        <v>86.02</v>
      </c>
      <c r="AD117" s="26">
        <f t="shared" si="1"/>
        <v>40.161290322580648</v>
      </c>
      <c r="AE117" s="23" t="s">
        <v>109</v>
      </c>
      <c r="AF117" s="23">
        <v>67</v>
      </c>
      <c r="AG117" s="23" t="s">
        <v>1285</v>
      </c>
      <c r="AH117" s="23"/>
      <c r="AJ117" s="11"/>
    </row>
    <row r="118" spans="2:36" ht="15.75" x14ac:dyDescent="0.25">
      <c r="B118" s="23" t="s">
        <v>1286</v>
      </c>
      <c r="C118" s="23" t="s">
        <v>1287</v>
      </c>
      <c r="D118" s="23" t="s">
        <v>1288</v>
      </c>
      <c r="E118" s="23" t="s">
        <v>55</v>
      </c>
      <c r="F118" s="23">
        <v>2010</v>
      </c>
      <c r="G118" s="23" t="s">
        <v>56</v>
      </c>
      <c r="H118" s="23" t="s">
        <v>57</v>
      </c>
      <c r="I118" s="24">
        <v>1179</v>
      </c>
      <c r="J118" s="23" t="s">
        <v>1289</v>
      </c>
      <c r="K118" s="23">
        <v>0</v>
      </c>
      <c r="L118" s="23" t="s">
        <v>117</v>
      </c>
      <c r="M118" s="23">
        <v>0.3</v>
      </c>
      <c r="N118" s="23" t="s">
        <v>258</v>
      </c>
      <c r="O118" s="24">
        <v>46634</v>
      </c>
      <c r="P118" s="23" t="s">
        <v>1290</v>
      </c>
      <c r="Q118" s="23">
        <v>0</v>
      </c>
      <c r="R118" s="23" t="s">
        <v>80</v>
      </c>
      <c r="S118" s="23">
        <v>13.1</v>
      </c>
      <c r="T118" s="23" t="s">
        <v>1291</v>
      </c>
      <c r="U118" s="23">
        <v>356</v>
      </c>
      <c r="V118" s="23" t="s">
        <v>1292</v>
      </c>
      <c r="W118" s="23">
        <v>0</v>
      </c>
      <c r="X118" s="23" t="s">
        <v>80</v>
      </c>
      <c r="Y118" s="23">
        <v>0.1</v>
      </c>
      <c r="Z118" s="23" t="s">
        <v>109</v>
      </c>
      <c r="AA118" s="24">
        <v>46990</v>
      </c>
      <c r="AB118" s="23" t="s">
        <v>1293</v>
      </c>
      <c r="AC118" s="23">
        <v>86.02</v>
      </c>
      <c r="AD118" s="26">
        <f t="shared" si="1"/>
        <v>39.553859202714165</v>
      </c>
      <c r="AE118" s="23" t="s">
        <v>80</v>
      </c>
      <c r="AF118" s="23">
        <v>13.2</v>
      </c>
      <c r="AG118" s="23" t="s">
        <v>1294</v>
      </c>
      <c r="AH118" s="23"/>
      <c r="AJ118" s="11"/>
    </row>
    <row r="119" spans="2:36" ht="15.75" x14ac:dyDescent="0.25">
      <c r="B119" s="23" t="s">
        <v>1295</v>
      </c>
      <c r="C119" s="23" t="s">
        <v>1295</v>
      </c>
      <c r="D119" s="23" t="s">
        <v>1296</v>
      </c>
      <c r="E119" s="23" t="s">
        <v>55</v>
      </c>
      <c r="F119" s="23">
        <v>2010</v>
      </c>
      <c r="G119" s="23" t="s">
        <v>56</v>
      </c>
      <c r="H119" s="23" t="s">
        <v>57</v>
      </c>
      <c r="I119" s="24">
        <v>5952</v>
      </c>
      <c r="J119" s="23" t="s">
        <v>1297</v>
      </c>
      <c r="K119" s="23">
        <v>0.2</v>
      </c>
      <c r="L119" s="23" t="s">
        <v>135</v>
      </c>
      <c r="M119" s="23">
        <v>1.7</v>
      </c>
      <c r="N119" s="23" t="s">
        <v>168</v>
      </c>
      <c r="O119" s="24">
        <v>232972</v>
      </c>
      <c r="P119" s="23" t="s">
        <v>1298</v>
      </c>
      <c r="Q119" s="23">
        <v>0.1</v>
      </c>
      <c r="R119" s="23" t="s">
        <v>109</v>
      </c>
      <c r="S119" s="23">
        <v>65.599999999999994</v>
      </c>
      <c r="T119" s="23" t="s">
        <v>1299</v>
      </c>
      <c r="U119" s="24">
        <v>25025</v>
      </c>
      <c r="V119" s="23" t="s">
        <v>1300</v>
      </c>
      <c r="W119" s="23">
        <v>0.1</v>
      </c>
      <c r="X119" s="23" t="s">
        <v>117</v>
      </c>
      <c r="Y119" s="23">
        <v>7</v>
      </c>
      <c r="Z119" s="23" t="s">
        <v>1301</v>
      </c>
      <c r="AA119" s="24">
        <v>257997</v>
      </c>
      <c r="AB119" s="23" t="s">
        <v>1302</v>
      </c>
      <c r="AC119" s="23">
        <v>86.02</v>
      </c>
      <c r="AD119" s="26">
        <f t="shared" si="1"/>
        <v>39.141801075268816</v>
      </c>
      <c r="AE119" s="23" t="s">
        <v>109</v>
      </c>
      <c r="AF119" s="23">
        <v>72.599999999999994</v>
      </c>
      <c r="AG119" s="23" t="s">
        <v>1303</v>
      </c>
      <c r="AH119" s="23"/>
      <c r="AJ119" s="11"/>
    </row>
    <row r="120" spans="2:36" ht="15.75" x14ac:dyDescent="0.25">
      <c r="B120" s="23" t="s">
        <v>1304</v>
      </c>
      <c r="C120" s="23" t="s">
        <v>1305</v>
      </c>
      <c r="D120" s="23" t="s">
        <v>1306</v>
      </c>
      <c r="E120" s="23" t="s">
        <v>55</v>
      </c>
      <c r="F120" s="23">
        <v>2010</v>
      </c>
      <c r="G120" s="23" t="s">
        <v>56</v>
      </c>
      <c r="H120" s="23" t="s">
        <v>57</v>
      </c>
      <c r="I120" s="24">
        <v>5687</v>
      </c>
      <c r="J120" s="23" t="s">
        <v>1307</v>
      </c>
      <c r="K120" s="23">
        <v>0.2</v>
      </c>
      <c r="L120" s="23" t="s">
        <v>135</v>
      </c>
      <c r="M120" s="23">
        <v>1.6</v>
      </c>
      <c r="N120" s="23" t="s">
        <v>1308</v>
      </c>
      <c r="O120" s="24">
        <v>220570</v>
      </c>
      <c r="P120" s="23" t="s">
        <v>1309</v>
      </c>
      <c r="Q120" s="23">
        <v>0.1</v>
      </c>
      <c r="R120" s="23" t="s">
        <v>109</v>
      </c>
      <c r="S120" s="23">
        <v>62.1</v>
      </c>
      <c r="T120" s="23" t="s">
        <v>1310</v>
      </c>
      <c r="U120" s="24">
        <v>1002876</v>
      </c>
      <c r="V120" s="23" t="s">
        <v>1311</v>
      </c>
      <c r="W120" s="23">
        <v>2.5</v>
      </c>
      <c r="X120" s="23" t="s">
        <v>452</v>
      </c>
      <c r="Y120" s="23">
        <v>282.2</v>
      </c>
      <c r="Z120" s="23" t="s">
        <v>1312</v>
      </c>
      <c r="AA120" s="24">
        <v>1223445</v>
      </c>
      <c r="AB120" s="23" t="s">
        <v>1313</v>
      </c>
      <c r="AC120" s="23">
        <v>86.02</v>
      </c>
      <c r="AD120" s="26">
        <f t="shared" si="1"/>
        <v>38.784948127307892</v>
      </c>
      <c r="AE120" s="23" t="s">
        <v>347</v>
      </c>
      <c r="AF120" s="23">
        <v>344.2</v>
      </c>
      <c r="AG120" s="23" t="s">
        <v>1314</v>
      </c>
      <c r="AH120" s="23"/>
      <c r="AJ120" s="11"/>
    </row>
    <row r="121" spans="2:36" ht="15.75" x14ac:dyDescent="0.25">
      <c r="B121" s="23" t="s">
        <v>1315</v>
      </c>
      <c r="C121" s="23" t="s">
        <v>1315</v>
      </c>
      <c r="D121" s="23" t="s">
        <v>1316</v>
      </c>
      <c r="E121" s="23" t="s">
        <v>55</v>
      </c>
      <c r="F121" s="23">
        <v>2010</v>
      </c>
      <c r="G121" s="23" t="s">
        <v>56</v>
      </c>
      <c r="H121" s="23" t="s">
        <v>57</v>
      </c>
      <c r="I121" s="23">
        <v>420</v>
      </c>
      <c r="J121" s="23" t="s">
        <v>1317</v>
      </c>
      <c r="K121" s="23">
        <v>0</v>
      </c>
      <c r="L121" s="23" t="s">
        <v>80</v>
      </c>
      <c r="M121" s="23">
        <v>0.1</v>
      </c>
      <c r="N121" s="23" t="s">
        <v>109</v>
      </c>
      <c r="O121" s="24">
        <v>16265</v>
      </c>
      <c r="P121" s="23" t="s">
        <v>1318</v>
      </c>
      <c r="Q121" s="23">
        <v>0</v>
      </c>
      <c r="R121" s="23" t="s">
        <v>80</v>
      </c>
      <c r="S121" s="23">
        <v>4.5999999999999996</v>
      </c>
      <c r="T121" s="23" t="s">
        <v>1319</v>
      </c>
      <c r="U121" s="24">
        <v>11864</v>
      </c>
      <c r="V121" s="23" t="s">
        <v>1320</v>
      </c>
      <c r="W121" s="23">
        <v>0</v>
      </c>
      <c r="X121" s="23" t="s">
        <v>80</v>
      </c>
      <c r="Y121" s="23">
        <v>3.3</v>
      </c>
      <c r="Z121" s="23" t="s">
        <v>1321</v>
      </c>
      <c r="AA121" s="24">
        <v>28129</v>
      </c>
      <c r="AB121" s="23" t="s">
        <v>1322</v>
      </c>
      <c r="AC121" s="23">
        <v>86.02</v>
      </c>
      <c r="AD121" s="26">
        <f t="shared" si="1"/>
        <v>38.726190476190474</v>
      </c>
      <c r="AE121" s="23" t="s">
        <v>80</v>
      </c>
      <c r="AF121" s="23">
        <v>7.9</v>
      </c>
      <c r="AG121" s="23" t="s">
        <v>1323</v>
      </c>
      <c r="AH121" s="23"/>
      <c r="AJ121" s="11"/>
    </row>
    <row r="122" spans="2:36" ht="15.75" x14ac:dyDescent="0.25">
      <c r="B122" s="23" t="s">
        <v>1324</v>
      </c>
      <c r="C122" s="23" t="s">
        <v>1325</v>
      </c>
      <c r="D122" s="23" t="s">
        <v>1326</v>
      </c>
      <c r="E122" s="23" t="s">
        <v>55</v>
      </c>
      <c r="F122" s="23">
        <v>2010</v>
      </c>
      <c r="G122" s="23" t="s">
        <v>56</v>
      </c>
      <c r="H122" s="23" t="s">
        <v>57</v>
      </c>
      <c r="I122" s="24">
        <v>1114</v>
      </c>
      <c r="J122" s="23" t="s">
        <v>1327</v>
      </c>
      <c r="K122" s="23">
        <v>0</v>
      </c>
      <c r="L122" s="23" t="s">
        <v>80</v>
      </c>
      <c r="M122" s="23">
        <v>0.3</v>
      </c>
      <c r="N122" s="23" t="s">
        <v>263</v>
      </c>
      <c r="O122" s="24">
        <v>42513</v>
      </c>
      <c r="P122" s="23" t="s">
        <v>1328</v>
      </c>
      <c r="Q122" s="23">
        <v>0</v>
      </c>
      <c r="R122" s="23" t="s">
        <v>80</v>
      </c>
      <c r="S122" s="23">
        <v>12</v>
      </c>
      <c r="T122" s="23" t="s">
        <v>1329</v>
      </c>
      <c r="U122" s="23">
        <v>564</v>
      </c>
      <c r="V122" s="23" t="s">
        <v>1330</v>
      </c>
      <c r="W122" s="23">
        <v>0</v>
      </c>
      <c r="X122" s="23" t="s">
        <v>80</v>
      </c>
      <c r="Y122" s="23">
        <v>0.2</v>
      </c>
      <c r="Z122" s="23" t="s">
        <v>135</v>
      </c>
      <c r="AA122" s="24">
        <v>43078</v>
      </c>
      <c r="AB122" s="23" t="s">
        <v>1331</v>
      </c>
      <c r="AC122" s="23">
        <v>86.02</v>
      </c>
      <c r="AD122" s="26">
        <f t="shared" si="1"/>
        <v>38.162477558348293</v>
      </c>
      <c r="AE122" s="23" t="s">
        <v>80</v>
      </c>
      <c r="AF122" s="23">
        <v>12.1</v>
      </c>
      <c r="AG122" s="23" t="s">
        <v>1332</v>
      </c>
      <c r="AH122" s="23"/>
      <c r="AJ122" s="11"/>
    </row>
    <row r="123" spans="2:36" ht="15.75" x14ac:dyDescent="0.25">
      <c r="B123" s="23" t="s">
        <v>1333</v>
      </c>
      <c r="C123" s="23" t="s">
        <v>1333</v>
      </c>
      <c r="D123" s="23" t="s">
        <v>1334</v>
      </c>
      <c r="E123" s="23" t="s">
        <v>55</v>
      </c>
      <c r="F123" s="23">
        <v>2010</v>
      </c>
      <c r="G123" s="23" t="s">
        <v>56</v>
      </c>
      <c r="H123" s="23" t="s">
        <v>57</v>
      </c>
      <c r="I123" s="23">
        <v>897</v>
      </c>
      <c r="J123" s="23" t="s">
        <v>1335</v>
      </c>
      <c r="K123" s="23">
        <v>0</v>
      </c>
      <c r="L123" s="23" t="s">
        <v>80</v>
      </c>
      <c r="M123" s="23">
        <v>0.3</v>
      </c>
      <c r="N123" s="23" t="s">
        <v>143</v>
      </c>
      <c r="O123" s="24">
        <v>34023</v>
      </c>
      <c r="P123" s="23" t="s">
        <v>1336</v>
      </c>
      <c r="Q123" s="23">
        <v>0</v>
      </c>
      <c r="R123" s="23" t="s">
        <v>80</v>
      </c>
      <c r="S123" s="23">
        <v>9.6</v>
      </c>
      <c r="T123" s="23" t="s">
        <v>1337</v>
      </c>
      <c r="U123" s="24">
        <v>441193</v>
      </c>
      <c r="V123" s="23" t="s">
        <v>1338</v>
      </c>
      <c r="W123" s="23">
        <v>1.1000000000000001</v>
      </c>
      <c r="X123" s="23" t="s">
        <v>1339</v>
      </c>
      <c r="Y123" s="23">
        <v>124.1</v>
      </c>
      <c r="Z123" s="23" t="s">
        <v>1340</v>
      </c>
      <c r="AA123" s="24">
        <v>475216</v>
      </c>
      <c r="AB123" s="23" t="s">
        <v>1341</v>
      </c>
      <c r="AC123" s="23">
        <v>86.02</v>
      </c>
      <c r="AD123" s="26">
        <f t="shared" si="1"/>
        <v>37.929765886287626</v>
      </c>
      <c r="AE123" s="23" t="s">
        <v>135</v>
      </c>
      <c r="AF123" s="23">
        <v>133.69999999999999</v>
      </c>
      <c r="AG123" s="23" t="s">
        <v>1342</v>
      </c>
      <c r="AH123" s="23"/>
      <c r="AJ123" s="11"/>
    </row>
    <row r="124" spans="2:36" ht="15.75" x14ac:dyDescent="0.25">
      <c r="B124" s="23" t="s">
        <v>1343</v>
      </c>
      <c r="C124" s="23" t="s">
        <v>1344</v>
      </c>
      <c r="D124" s="23" t="s">
        <v>1345</v>
      </c>
      <c r="E124" s="23" t="s">
        <v>55</v>
      </c>
      <c r="F124" s="23">
        <v>2010</v>
      </c>
      <c r="G124" s="23" t="s">
        <v>56</v>
      </c>
      <c r="H124" s="23" t="s">
        <v>57</v>
      </c>
      <c r="I124" s="23">
        <v>468</v>
      </c>
      <c r="J124" s="23" t="s">
        <v>1346</v>
      </c>
      <c r="K124" s="23">
        <v>0</v>
      </c>
      <c r="L124" s="23" t="s">
        <v>80</v>
      </c>
      <c r="M124" s="23">
        <v>0.1</v>
      </c>
      <c r="N124" s="23" t="s">
        <v>109</v>
      </c>
      <c r="O124" s="24">
        <v>17390</v>
      </c>
      <c r="P124" s="23" t="s">
        <v>1347</v>
      </c>
      <c r="Q124" s="23">
        <v>0</v>
      </c>
      <c r="R124" s="23" t="s">
        <v>80</v>
      </c>
      <c r="S124" s="23">
        <v>4.9000000000000004</v>
      </c>
      <c r="T124" s="23" t="s">
        <v>1348</v>
      </c>
      <c r="U124" s="24">
        <v>53080</v>
      </c>
      <c r="V124" s="23" t="s">
        <v>1349</v>
      </c>
      <c r="W124" s="23">
        <v>0.1</v>
      </c>
      <c r="X124" s="23" t="s">
        <v>109</v>
      </c>
      <c r="Y124" s="23">
        <v>14.9</v>
      </c>
      <c r="Z124" s="23" t="s">
        <v>1350</v>
      </c>
      <c r="AA124" s="24">
        <v>70470</v>
      </c>
      <c r="AB124" s="23" t="s">
        <v>1351</v>
      </c>
      <c r="AC124" s="23">
        <v>86.02</v>
      </c>
      <c r="AD124" s="26">
        <f t="shared" si="1"/>
        <v>37.158119658119659</v>
      </c>
      <c r="AE124" s="23" t="s">
        <v>80</v>
      </c>
      <c r="AF124" s="23">
        <v>19.8</v>
      </c>
      <c r="AG124" s="23" t="s">
        <v>1352</v>
      </c>
      <c r="AH124" s="23"/>
      <c r="AJ124" s="11"/>
    </row>
    <row r="125" spans="2:36" ht="15.75" x14ac:dyDescent="0.25">
      <c r="B125" s="23" t="s">
        <v>1353</v>
      </c>
      <c r="C125" s="23" t="s">
        <v>1353</v>
      </c>
      <c r="D125" s="23" t="s">
        <v>1354</v>
      </c>
      <c r="E125" s="23" t="s">
        <v>55</v>
      </c>
      <c r="F125" s="23">
        <v>2010</v>
      </c>
      <c r="G125" s="23" t="s">
        <v>56</v>
      </c>
      <c r="H125" s="23" t="s">
        <v>57</v>
      </c>
      <c r="I125" s="23">
        <v>117</v>
      </c>
      <c r="J125" s="23" t="s">
        <v>1355</v>
      </c>
      <c r="K125" s="23">
        <v>0</v>
      </c>
      <c r="L125" s="23" t="s">
        <v>80</v>
      </c>
      <c r="M125" s="23">
        <v>0</v>
      </c>
      <c r="N125" s="23" t="s">
        <v>117</v>
      </c>
      <c r="O125" s="24">
        <v>4298</v>
      </c>
      <c r="P125" s="23" t="s">
        <v>1356</v>
      </c>
      <c r="Q125" s="23">
        <v>0</v>
      </c>
      <c r="R125" s="23" t="s">
        <v>80</v>
      </c>
      <c r="S125" s="23">
        <v>1.2</v>
      </c>
      <c r="T125" s="23" t="s">
        <v>1357</v>
      </c>
      <c r="U125" s="24">
        <v>7838</v>
      </c>
      <c r="V125" s="23" t="s">
        <v>1358</v>
      </c>
      <c r="W125" s="23">
        <v>0</v>
      </c>
      <c r="X125" s="23" t="s">
        <v>80</v>
      </c>
      <c r="Y125" s="23">
        <v>2.2000000000000002</v>
      </c>
      <c r="Z125" s="23" t="s">
        <v>1154</v>
      </c>
      <c r="AA125" s="24">
        <v>12136</v>
      </c>
      <c r="AB125" s="23" t="s">
        <v>1359</v>
      </c>
      <c r="AC125" s="23">
        <v>86.02</v>
      </c>
      <c r="AD125" s="26">
        <f t="shared" si="1"/>
        <v>36.735042735042732</v>
      </c>
      <c r="AE125" s="23" t="s">
        <v>80</v>
      </c>
      <c r="AF125" s="23">
        <v>3.4</v>
      </c>
      <c r="AG125" s="23" t="s">
        <v>1360</v>
      </c>
      <c r="AH125" s="23"/>
      <c r="AJ125" s="11"/>
    </row>
    <row r="126" spans="2:36" ht="15.75" x14ac:dyDescent="0.25">
      <c r="B126" s="23" t="s">
        <v>1361</v>
      </c>
      <c r="C126" s="23" t="s">
        <v>1361</v>
      </c>
      <c r="D126" s="23" t="s">
        <v>1362</v>
      </c>
      <c r="E126" s="23" t="s">
        <v>55</v>
      </c>
      <c r="F126" s="23">
        <v>2010</v>
      </c>
      <c r="G126" s="23" t="s">
        <v>56</v>
      </c>
      <c r="H126" s="23" t="s">
        <v>57</v>
      </c>
      <c r="I126" s="23">
        <v>124</v>
      </c>
      <c r="J126" s="23" t="s">
        <v>1363</v>
      </c>
      <c r="K126" s="23">
        <v>0</v>
      </c>
      <c r="L126" s="23" t="s">
        <v>80</v>
      </c>
      <c r="M126" s="23">
        <v>0</v>
      </c>
      <c r="N126" s="23" t="s">
        <v>117</v>
      </c>
      <c r="O126" s="24">
        <v>4385</v>
      </c>
      <c r="P126" s="23" t="s">
        <v>1364</v>
      </c>
      <c r="Q126" s="23">
        <v>0</v>
      </c>
      <c r="R126" s="23" t="s">
        <v>80</v>
      </c>
      <c r="S126" s="23">
        <v>1.2</v>
      </c>
      <c r="T126" s="23" t="s">
        <v>1365</v>
      </c>
      <c r="U126" s="23">
        <v>77</v>
      </c>
      <c r="V126" s="23" t="s">
        <v>1366</v>
      </c>
      <c r="W126" s="23">
        <v>0</v>
      </c>
      <c r="X126" s="23" t="s">
        <v>80</v>
      </c>
      <c r="Y126" s="23">
        <v>0</v>
      </c>
      <c r="Z126" s="23" t="s">
        <v>80</v>
      </c>
      <c r="AA126" s="24">
        <v>4462</v>
      </c>
      <c r="AB126" s="23" t="s">
        <v>1367</v>
      </c>
      <c r="AC126" s="23">
        <v>86.02</v>
      </c>
      <c r="AD126" s="26">
        <f t="shared" si="1"/>
        <v>35.362903225806448</v>
      </c>
      <c r="AE126" s="23" t="s">
        <v>80</v>
      </c>
      <c r="AF126" s="23">
        <v>1.3</v>
      </c>
      <c r="AG126" s="23" t="s">
        <v>1368</v>
      </c>
      <c r="AH126" s="23"/>
      <c r="AJ126" s="11"/>
    </row>
    <row r="127" spans="2:36" s="30" customFormat="1" ht="15.75" x14ac:dyDescent="0.25">
      <c r="B127" s="27" t="s">
        <v>1369</v>
      </c>
      <c r="C127" s="27" t="s">
        <v>1370</v>
      </c>
      <c r="D127" s="27" t="s">
        <v>1371</v>
      </c>
      <c r="E127" s="27" t="s">
        <v>55</v>
      </c>
      <c r="F127" s="27">
        <v>2010</v>
      </c>
      <c r="G127" s="27" t="s">
        <v>56</v>
      </c>
      <c r="H127" s="27" t="s">
        <v>57</v>
      </c>
      <c r="I127" s="28">
        <v>10517</v>
      </c>
      <c r="J127" s="27" t="s">
        <v>1372</v>
      </c>
      <c r="K127" s="27">
        <v>0.3</v>
      </c>
      <c r="L127" s="27" t="s">
        <v>816</v>
      </c>
      <c r="M127" s="27">
        <v>3</v>
      </c>
      <c r="N127" s="27" t="s">
        <v>1373</v>
      </c>
      <c r="O127" s="28">
        <v>369711</v>
      </c>
      <c r="P127" s="27" t="s">
        <v>1374</v>
      </c>
      <c r="Q127" s="27">
        <v>0.2</v>
      </c>
      <c r="R127" s="27" t="s">
        <v>364</v>
      </c>
      <c r="S127" s="27">
        <v>104</v>
      </c>
      <c r="T127" s="27" t="s">
        <v>1375</v>
      </c>
      <c r="U127" s="28">
        <v>41336</v>
      </c>
      <c r="V127" s="27" t="s">
        <v>1376</v>
      </c>
      <c r="W127" s="27">
        <v>0.1</v>
      </c>
      <c r="X127" s="27" t="s">
        <v>173</v>
      </c>
      <c r="Y127" s="27">
        <v>11.6</v>
      </c>
      <c r="Z127" s="27" t="s">
        <v>1377</v>
      </c>
      <c r="AA127" s="28">
        <v>411047</v>
      </c>
      <c r="AB127" s="27" t="s">
        <v>1378</v>
      </c>
      <c r="AC127" s="27">
        <v>86.02</v>
      </c>
      <c r="AD127" s="29">
        <f t="shared" si="1"/>
        <v>35.153655985547211</v>
      </c>
      <c r="AE127" s="27" t="s">
        <v>663</v>
      </c>
      <c r="AF127" s="27">
        <v>115.7</v>
      </c>
      <c r="AG127" s="27" t="s">
        <v>1379</v>
      </c>
      <c r="AH127" s="27" t="s">
        <v>1380</v>
      </c>
    </row>
    <row r="128" spans="2:36" ht="15.75" x14ac:dyDescent="0.25">
      <c r="B128" s="23" t="s">
        <v>1381</v>
      </c>
      <c r="C128" s="23" t="s">
        <v>1382</v>
      </c>
      <c r="D128" s="23" t="s">
        <v>1383</v>
      </c>
      <c r="E128" s="23" t="s">
        <v>55</v>
      </c>
      <c r="F128" s="23">
        <v>2010</v>
      </c>
      <c r="G128" s="23" t="s">
        <v>56</v>
      </c>
      <c r="H128" s="23" t="s">
        <v>57</v>
      </c>
      <c r="I128" s="24">
        <v>2536</v>
      </c>
      <c r="J128" s="23" t="s">
        <v>1384</v>
      </c>
      <c r="K128" s="23">
        <v>0.1</v>
      </c>
      <c r="L128" s="23" t="s">
        <v>173</v>
      </c>
      <c r="M128" s="23">
        <v>0.7</v>
      </c>
      <c r="N128" s="23" t="s">
        <v>243</v>
      </c>
      <c r="O128" s="24">
        <v>88882</v>
      </c>
      <c r="P128" s="23" t="s">
        <v>1385</v>
      </c>
      <c r="Q128" s="23">
        <v>0.1</v>
      </c>
      <c r="R128" s="23" t="s">
        <v>117</v>
      </c>
      <c r="S128" s="23">
        <v>25</v>
      </c>
      <c r="T128" s="23" t="s">
        <v>1386</v>
      </c>
      <c r="U128" s="24">
        <v>10840</v>
      </c>
      <c r="V128" s="23" t="s">
        <v>1387</v>
      </c>
      <c r="W128" s="23">
        <v>0</v>
      </c>
      <c r="X128" s="23" t="s">
        <v>80</v>
      </c>
      <c r="Y128" s="23">
        <v>3.1</v>
      </c>
      <c r="Z128" s="23" t="s">
        <v>1388</v>
      </c>
      <c r="AA128" s="24">
        <v>99723</v>
      </c>
      <c r="AB128" s="23" t="s">
        <v>1389</v>
      </c>
      <c r="AC128" s="23">
        <v>86.02</v>
      </c>
      <c r="AD128" s="26">
        <f t="shared" si="1"/>
        <v>35.048107255520506</v>
      </c>
      <c r="AE128" s="23" t="s">
        <v>117</v>
      </c>
      <c r="AF128" s="23">
        <v>28.1</v>
      </c>
      <c r="AG128" s="23" t="s">
        <v>1390</v>
      </c>
      <c r="AH128" s="23"/>
      <c r="AJ128" s="11"/>
    </row>
    <row r="129" spans="2:36" ht="15.75" x14ac:dyDescent="0.25">
      <c r="B129" s="23" t="s">
        <v>1391</v>
      </c>
      <c r="C129" s="23" t="s">
        <v>1391</v>
      </c>
      <c r="D129" s="23" t="s">
        <v>1392</v>
      </c>
      <c r="E129" s="23" t="s">
        <v>55</v>
      </c>
      <c r="F129" s="23">
        <v>2010</v>
      </c>
      <c r="G129" s="23" t="s">
        <v>56</v>
      </c>
      <c r="H129" s="23" t="s">
        <v>57</v>
      </c>
      <c r="I129" s="23">
        <v>478</v>
      </c>
      <c r="J129" s="23" t="s">
        <v>1393</v>
      </c>
      <c r="K129" s="23">
        <v>0</v>
      </c>
      <c r="L129" s="23" t="s">
        <v>80</v>
      </c>
      <c r="M129" s="23">
        <v>0.1</v>
      </c>
      <c r="N129" s="23" t="s">
        <v>109</v>
      </c>
      <c r="O129" s="24">
        <v>16612</v>
      </c>
      <c r="P129" s="23" t="s">
        <v>1394</v>
      </c>
      <c r="Q129" s="23">
        <v>0</v>
      </c>
      <c r="R129" s="23" t="s">
        <v>80</v>
      </c>
      <c r="S129" s="23">
        <v>4.7</v>
      </c>
      <c r="T129" s="23" t="s">
        <v>1395</v>
      </c>
      <c r="U129" s="23">
        <v>170</v>
      </c>
      <c r="V129" s="23" t="s">
        <v>1396</v>
      </c>
      <c r="W129" s="23">
        <v>0</v>
      </c>
      <c r="X129" s="23" t="s">
        <v>80</v>
      </c>
      <c r="Y129" s="23">
        <v>0</v>
      </c>
      <c r="Z129" s="23" t="s">
        <v>117</v>
      </c>
      <c r="AA129" s="24">
        <v>16782</v>
      </c>
      <c r="AB129" s="23" t="s">
        <v>1397</v>
      </c>
      <c r="AC129" s="23">
        <v>86.02</v>
      </c>
      <c r="AD129" s="26">
        <f t="shared" si="1"/>
        <v>34.753138075313807</v>
      </c>
      <c r="AE129" s="23" t="s">
        <v>80</v>
      </c>
      <c r="AF129" s="23">
        <v>4.7</v>
      </c>
      <c r="AG129" s="23" t="s">
        <v>1398</v>
      </c>
      <c r="AH129" s="23"/>
      <c r="AJ129" s="11"/>
    </row>
    <row r="130" spans="2:36" ht="15.75" x14ac:dyDescent="0.25">
      <c r="B130" s="23" t="s">
        <v>1399</v>
      </c>
      <c r="C130" s="23" t="s">
        <v>1399</v>
      </c>
      <c r="D130" s="23" t="s">
        <v>1399</v>
      </c>
      <c r="E130" s="23" t="s">
        <v>55</v>
      </c>
      <c r="F130" s="23">
        <v>2010</v>
      </c>
      <c r="G130" s="23" t="s">
        <v>56</v>
      </c>
      <c r="H130" s="23" t="s">
        <v>57</v>
      </c>
      <c r="I130" s="24">
        <v>1096</v>
      </c>
      <c r="J130" s="23" t="s">
        <v>1400</v>
      </c>
      <c r="K130" s="23">
        <v>0</v>
      </c>
      <c r="L130" s="23" t="s">
        <v>80</v>
      </c>
      <c r="M130" s="23">
        <v>0.3</v>
      </c>
      <c r="N130" s="23" t="s">
        <v>263</v>
      </c>
      <c r="O130" s="24">
        <v>37796</v>
      </c>
      <c r="P130" s="23" t="s">
        <v>1401</v>
      </c>
      <c r="Q130" s="23">
        <v>0</v>
      </c>
      <c r="R130" s="23" t="s">
        <v>80</v>
      </c>
      <c r="S130" s="23">
        <v>10.6</v>
      </c>
      <c r="T130" s="23" t="s">
        <v>1402</v>
      </c>
      <c r="U130" s="24">
        <v>11365</v>
      </c>
      <c r="V130" s="23" t="s">
        <v>1403</v>
      </c>
      <c r="W130" s="23">
        <v>0</v>
      </c>
      <c r="X130" s="23" t="s">
        <v>80</v>
      </c>
      <c r="Y130" s="23">
        <v>3.2</v>
      </c>
      <c r="Z130" s="23" t="s">
        <v>1404</v>
      </c>
      <c r="AA130" s="24">
        <v>49161</v>
      </c>
      <c r="AB130" s="23" t="s">
        <v>1405</v>
      </c>
      <c r="AC130" s="23">
        <v>86.02</v>
      </c>
      <c r="AD130" s="26">
        <f t="shared" si="1"/>
        <v>34.485401459854018</v>
      </c>
      <c r="AE130" s="23" t="s">
        <v>80</v>
      </c>
      <c r="AF130" s="23">
        <v>13.8</v>
      </c>
      <c r="AG130" s="23" t="s">
        <v>1406</v>
      </c>
      <c r="AH130" s="23" t="s">
        <v>1399</v>
      </c>
      <c r="AJ130" s="11"/>
    </row>
    <row r="131" spans="2:36" ht="15.75" x14ac:dyDescent="0.25">
      <c r="B131" s="23" t="s">
        <v>1407</v>
      </c>
      <c r="C131" s="23" t="s">
        <v>1407</v>
      </c>
      <c r="D131" s="23" t="s">
        <v>1408</v>
      </c>
      <c r="E131" s="23" t="s">
        <v>55</v>
      </c>
      <c r="F131" s="23">
        <v>2010</v>
      </c>
      <c r="G131" s="23" t="s">
        <v>56</v>
      </c>
      <c r="H131" s="23" t="s">
        <v>57</v>
      </c>
      <c r="I131" s="23">
        <v>34</v>
      </c>
      <c r="J131" s="23" t="s">
        <v>1409</v>
      </c>
      <c r="K131" s="23">
        <v>0</v>
      </c>
      <c r="L131" s="23" t="s">
        <v>80</v>
      </c>
      <c r="M131" s="23">
        <v>0</v>
      </c>
      <c r="N131" s="23" t="s">
        <v>117</v>
      </c>
      <c r="O131" s="24">
        <v>1167</v>
      </c>
      <c r="P131" s="23" t="s">
        <v>1410</v>
      </c>
      <c r="Q131" s="23">
        <v>0</v>
      </c>
      <c r="R131" s="23" t="s">
        <v>80</v>
      </c>
      <c r="S131" s="23">
        <v>0.3</v>
      </c>
      <c r="T131" s="23" t="s">
        <v>1411</v>
      </c>
      <c r="U131" s="24">
        <v>1236703</v>
      </c>
      <c r="V131" s="23" t="s">
        <v>1412</v>
      </c>
      <c r="W131" s="23">
        <v>3.1</v>
      </c>
      <c r="X131" s="23" t="s">
        <v>1413</v>
      </c>
      <c r="Y131" s="23">
        <v>348</v>
      </c>
      <c r="Z131" s="23" t="s">
        <v>1414</v>
      </c>
      <c r="AA131" s="24">
        <v>1237870</v>
      </c>
      <c r="AB131" s="23" t="s">
        <v>1415</v>
      </c>
      <c r="AC131" s="23">
        <v>86.02</v>
      </c>
      <c r="AD131" s="26">
        <f t="shared" si="1"/>
        <v>34.323529411764703</v>
      </c>
      <c r="AE131" s="23" t="s">
        <v>214</v>
      </c>
      <c r="AF131" s="23">
        <v>348.3</v>
      </c>
      <c r="AG131" s="23" t="s">
        <v>1416</v>
      </c>
      <c r="AH131" s="23"/>
      <c r="AJ131" s="11"/>
    </row>
    <row r="132" spans="2:36" ht="15.75" x14ac:dyDescent="0.25">
      <c r="B132" s="23" t="s">
        <v>1417</v>
      </c>
      <c r="C132" s="23" t="s">
        <v>1418</v>
      </c>
      <c r="D132" s="23" t="s">
        <v>1419</v>
      </c>
      <c r="E132" s="23" t="s">
        <v>55</v>
      </c>
      <c r="F132" s="23">
        <v>2010</v>
      </c>
      <c r="G132" s="23" t="s">
        <v>56</v>
      </c>
      <c r="H132" s="23" t="s">
        <v>57</v>
      </c>
      <c r="I132" s="24">
        <v>1919</v>
      </c>
      <c r="J132" s="23" t="s">
        <v>1420</v>
      </c>
      <c r="K132" s="23">
        <v>0.1</v>
      </c>
      <c r="L132" s="23" t="s">
        <v>117</v>
      </c>
      <c r="M132" s="23">
        <v>0.5</v>
      </c>
      <c r="N132" s="23" t="s">
        <v>572</v>
      </c>
      <c r="O132" s="24">
        <v>65615</v>
      </c>
      <c r="P132" s="23" t="s">
        <v>1421</v>
      </c>
      <c r="Q132" s="23">
        <v>0</v>
      </c>
      <c r="R132" s="23" t="s">
        <v>117</v>
      </c>
      <c r="S132" s="23">
        <v>18.5</v>
      </c>
      <c r="T132" s="23" t="s">
        <v>1422</v>
      </c>
      <c r="U132" s="24">
        <v>5557</v>
      </c>
      <c r="V132" s="23" t="s">
        <v>1423</v>
      </c>
      <c r="W132" s="23">
        <v>0</v>
      </c>
      <c r="X132" s="23" t="s">
        <v>80</v>
      </c>
      <c r="Y132" s="23">
        <v>1.6</v>
      </c>
      <c r="Z132" s="23" t="s">
        <v>1424</v>
      </c>
      <c r="AA132" s="24">
        <v>71173</v>
      </c>
      <c r="AB132" s="23" t="s">
        <v>1425</v>
      </c>
      <c r="AC132" s="23">
        <v>86.02</v>
      </c>
      <c r="AD132" s="26">
        <f t="shared" ref="AD132:AD195" si="2">IFERROR(O132/I132,0)</f>
        <v>34.192287649817615</v>
      </c>
      <c r="AE132" s="23" t="s">
        <v>80</v>
      </c>
      <c r="AF132" s="23">
        <v>20</v>
      </c>
      <c r="AG132" s="23" t="s">
        <v>1426</v>
      </c>
      <c r="AH132" s="23"/>
      <c r="AJ132" s="11"/>
    </row>
    <row r="133" spans="2:36" ht="15.75" x14ac:dyDescent="0.25">
      <c r="B133" s="23" t="s">
        <v>1427</v>
      </c>
      <c r="C133" s="23" t="s">
        <v>1427</v>
      </c>
      <c r="D133" s="23" t="s">
        <v>1428</v>
      </c>
      <c r="E133" s="23" t="s">
        <v>55</v>
      </c>
      <c r="F133" s="23">
        <v>2010</v>
      </c>
      <c r="G133" s="23" t="s">
        <v>56</v>
      </c>
      <c r="H133" s="23" t="s">
        <v>57</v>
      </c>
      <c r="I133" s="24">
        <v>11813</v>
      </c>
      <c r="J133" s="23" t="s">
        <v>1429</v>
      </c>
      <c r="K133" s="23">
        <v>0.4</v>
      </c>
      <c r="L133" s="23" t="s">
        <v>378</v>
      </c>
      <c r="M133" s="23">
        <v>3.3</v>
      </c>
      <c r="N133" s="23" t="s">
        <v>1430</v>
      </c>
      <c r="O133" s="24">
        <v>396679</v>
      </c>
      <c r="P133" s="23" t="s">
        <v>1431</v>
      </c>
      <c r="Q133" s="23">
        <v>0.2</v>
      </c>
      <c r="R133" s="23" t="s">
        <v>263</v>
      </c>
      <c r="S133" s="23">
        <v>111.6</v>
      </c>
      <c r="T133" s="23" t="s">
        <v>1432</v>
      </c>
      <c r="U133" s="24">
        <v>101214</v>
      </c>
      <c r="V133" s="23" t="s">
        <v>1433</v>
      </c>
      <c r="W133" s="23">
        <v>0.3</v>
      </c>
      <c r="X133" s="23" t="s">
        <v>263</v>
      </c>
      <c r="Y133" s="23">
        <v>28.5</v>
      </c>
      <c r="Z133" s="23" t="s">
        <v>1434</v>
      </c>
      <c r="AA133" s="24">
        <v>497893</v>
      </c>
      <c r="AB133" s="23" t="s">
        <v>1435</v>
      </c>
      <c r="AC133" s="23">
        <v>86.02</v>
      </c>
      <c r="AD133" s="26">
        <f t="shared" si="2"/>
        <v>33.579869635147716</v>
      </c>
      <c r="AE133" s="23" t="s">
        <v>364</v>
      </c>
      <c r="AF133" s="23">
        <v>140.1</v>
      </c>
      <c r="AG133" s="23" t="s">
        <v>1436</v>
      </c>
      <c r="AH133" s="23"/>
      <c r="AJ133" s="11"/>
    </row>
    <row r="134" spans="2:36" ht="15.75" x14ac:dyDescent="0.25">
      <c r="B134" s="23" t="s">
        <v>1437</v>
      </c>
      <c r="C134" s="23" t="s">
        <v>1437</v>
      </c>
      <c r="D134" s="23" t="s">
        <v>1437</v>
      </c>
      <c r="E134" s="23" t="s">
        <v>55</v>
      </c>
      <c r="F134" s="23">
        <v>2010</v>
      </c>
      <c r="G134" s="23" t="s">
        <v>56</v>
      </c>
      <c r="H134" s="23" t="s">
        <v>57</v>
      </c>
      <c r="I134" s="24">
        <v>1394</v>
      </c>
      <c r="J134" s="23" t="s">
        <v>1438</v>
      </c>
      <c r="K134" s="23">
        <v>0</v>
      </c>
      <c r="L134" s="23" t="s">
        <v>117</v>
      </c>
      <c r="M134" s="23">
        <v>0.4</v>
      </c>
      <c r="N134" s="23" t="s">
        <v>65</v>
      </c>
      <c r="O134" s="24">
        <v>46586</v>
      </c>
      <c r="P134" s="23" t="s">
        <v>1439</v>
      </c>
      <c r="Q134" s="23">
        <v>0</v>
      </c>
      <c r="R134" s="23" t="s">
        <v>80</v>
      </c>
      <c r="S134" s="23">
        <v>13.1</v>
      </c>
      <c r="T134" s="23" t="s">
        <v>1440</v>
      </c>
      <c r="U134" s="24">
        <v>2651</v>
      </c>
      <c r="V134" s="23" t="s">
        <v>1441</v>
      </c>
      <c r="W134" s="23">
        <v>0</v>
      </c>
      <c r="X134" s="23" t="s">
        <v>80</v>
      </c>
      <c r="Y134" s="23">
        <v>0.7</v>
      </c>
      <c r="Z134" s="23" t="s">
        <v>174</v>
      </c>
      <c r="AA134" s="24">
        <v>49237</v>
      </c>
      <c r="AB134" s="23" t="s">
        <v>1442</v>
      </c>
      <c r="AC134" s="23">
        <v>86.02</v>
      </c>
      <c r="AD134" s="26">
        <f t="shared" si="2"/>
        <v>33.418938307030132</v>
      </c>
      <c r="AE134" s="23" t="s">
        <v>80</v>
      </c>
      <c r="AF134" s="23">
        <v>13.9</v>
      </c>
      <c r="AG134" s="23" t="s">
        <v>1443</v>
      </c>
      <c r="AH134" s="23"/>
      <c r="AJ134" s="11"/>
    </row>
    <row r="135" spans="2:36" ht="15.75" x14ac:dyDescent="0.25">
      <c r="B135" s="23" t="s">
        <v>1444</v>
      </c>
      <c r="C135" s="23" t="s">
        <v>1445</v>
      </c>
      <c r="D135" s="23" t="s">
        <v>1446</v>
      </c>
      <c r="E135" s="23" t="s">
        <v>55</v>
      </c>
      <c r="F135" s="23">
        <v>2010</v>
      </c>
      <c r="G135" s="23" t="s">
        <v>56</v>
      </c>
      <c r="H135" s="23" t="s">
        <v>57</v>
      </c>
      <c r="I135" s="24">
        <v>8389</v>
      </c>
      <c r="J135" s="23" t="s">
        <v>1447</v>
      </c>
      <c r="K135" s="23">
        <v>0.3</v>
      </c>
      <c r="L135" s="23" t="s">
        <v>263</v>
      </c>
      <c r="M135" s="23">
        <v>2.4</v>
      </c>
      <c r="N135" s="23" t="s">
        <v>1448</v>
      </c>
      <c r="O135" s="24">
        <v>276542</v>
      </c>
      <c r="P135" s="23" t="s">
        <v>1449</v>
      </c>
      <c r="Q135" s="23">
        <v>0.2</v>
      </c>
      <c r="R135" s="23" t="s">
        <v>109</v>
      </c>
      <c r="S135" s="23">
        <v>77.8</v>
      </c>
      <c r="T135" s="23" t="s">
        <v>1450</v>
      </c>
      <c r="U135" s="24">
        <v>5114</v>
      </c>
      <c r="V135" s="23" t="s">
        <v>1451</v>
      </c>
      <c r="W135" s="23">
        <v>0</v>
      </c>
      <c r="X135" s="23" t="s">
        <v>80</v>
      </c>
      <c r="Y135" s="23">
        <v>1.4</v>
      </c>
      <c r="Z135" s="23" t="s">
        <v>1452</v>
      </c>
      <c r="AA135" s="24">
        <v>281656</v>
      </c>
      <c r="AB135" s="23" t="s">
        <v>1453</v>
      </c>
      <c r="AC135" s="23">
        <v>86.02</v>
      </c>
      <c r="AD135" s="26">
        <f t="shared" si="2"/>
        <v>32.96483490284897</v>
      </c>
      <c r="AE135" s="23" t="s">
        <v>109</v>
      </c>
      <c r="AF135" s="23">
        <v>79.3</v>
      </c>
      <c r="AG135" s="23" t="s">
        <v>1454</v>
      </c>
      <c r="AH135" s="23"/>
      <c r="AJ135" s="11"/>
    </row>
    <row r="136" spans="2:36" ht="15.75" x14ac:dyDescent="0.25">
      <c r="B136" s="23" t="s">
        <v>1455</v>
      </c>
      <c r="C136" s="23" t="s">
        <v>1456</v>
      </c>
      <c r="D136" s="23" t="s">
        <v>1457</v>
      </c>
      <c r="E136" s="23" t="s">
        <v>55</v>
      </c>
      <c r="F136" s="23">
        <v>2010</v>
      </c>
      <c r="G136" s="23" t="s">
        <v>56</v>
      </c>
      <c r="H136" s="23" t="s">
        <v>57</v>
      </c>
      <c r="I136" s="24">
        <v>28520</v>
      </c>
      <c r="J136" s="23" t="s">
        <v>1458</v>
      </c>
      <c r="K136" s="23">
        <v>0.9</v>
      </c>
      <c r="L136" s="23" t="s">
        <v>1459</v>
      </c>
      <c r="M136" s="23">
        <v>8</v>
      </c>
      <c r="N136" s="23" t="s">
        <v>1460</v>
      </c>
      <c r="O136" s="24">
        <v>938603</v>
      </c>
      <c r="P136" s="23" t="s">
        <v>1461</v>
      </c>
      <c r="Q136" s="23">
        <v>0.6</v>
      </c>
      <c r="R136" s="23" t="s">
        <v>698</v>
      </c>
      <c r="S136" s="23">
        <v>264.10000000000002</v>
      </c>
      <c r="T136" s="23" t="s">
        <v>1462</v>
      </c>
      <c r="U136" s="24">
        <v>6273</v>
      </c>
      <c r="V136" s="23" t="s">
        <v>1463</v>
      </c>
      <c r="W136" s="23">
        <v>0</v>
      </c>
      <c r="X136" s="23" t="s">
        <v>80</v>
      </c>
      <c r="Y136" s="23">
        <v>1.8</v>
      </c>
      <c r="Z136" s="23" t="s">
        <v>1464</v>
      </c>
      <c r="AA136" s="24">
        <v>944876</v>
      </c>
      <c r="AB136" s="23" t="s">
        <v>1465</v>
      </c>
      <c r="AC136" s="23">
        <v>86.02</v>
      </c>
      <c r="AD136" s="26">
        <f t="shared" si="2"/>
        <v>32.910343618513323</v>
      </c>
      <c r="AE136" s="23" t="s">
        <v>378</v>
      </c>
      <c r="AF136" s="23">
        <v>265.89999999999998</v>
      </c>
      <c r="AG136" s="23" t="s">
        <v>1466</v>
      </c>
      <c r="AH136" s="23"/>
      <c r="AJ136" s="11"/>
    </row>
    <row r="137" spans="2:36" ht="15.75" x14ac:dyDescent="0.25">
      <c r="B137" s="23" t="s">
        <v>1467</v>
      </c>
      <c r="C137" s="23" t="s">
        <v>1467</v>
      </c>
      <c r="D137" s="23" t="s">
        <v>1468</v>
      </c>
      <c r="E137" s="23" t="s">
        <v>55</v>
      </c>
      <c r="F137" s="23">
        <v>2010</v>
      </c>
      <c r="G137" s="23" t="s">
        <v>56</v>
      </c>
      <c r="H137" s="23" t="s">
        <v>57</v>
      </c>
      <c r="I137" s="23">
        <v>487</v>
      </c>
      <c r="J137" s="23" t="s">
        <v>1469</v>
      </c>
      <c r="K137" s="23">
        <v>0</v>
      </c>
      <c r="L137" s="23" t="s">
        <v>80</v>
      </c>
      <c r="M137" s="23">
        <v>0.1</v>
      </c>
      <c r="N137" s="23" t="s">
        <v>109</v>
      </c>
      <c r="O137" s="24">
        <v>15919</v>
      </c>
      <c r="P137" s="23" t="s">
        <v>1470</v>
      </c>
      <c r="Q137" s="23">
        <v>0</v>
      </c>
      <c r="R137" s="23" t="s">
        <v>80</v>
      </c>
      <c r="S137" s="23">
        <v>4.5</v>
      </c>
      <c r="T137" s="23" t="s">
        <v>1471</v>
      </c>
      <c r="U137" s="24">
        <v>316109</v>
      </c>
      <c r="V137" s="23" t="s">
        <v>1472</v>
      </c>
      <c r="W137" s="23">
        <v>0.8</v>
      </c>
      <c r="X137" s="23" t="s">
        <v>281</v>
      </c>
      <c r="Y137" s="23">
        <v>88.9</v>
      </c>
      <c r="Z137" s="23" t="s">
        <v>1473</v>
      </c>
      <c r="AA137" s="24">
        <v>332028</v>
      </c>
      <c r="AB137" s="23" t="s">
        <v>1474</v>
      </c>
      <c r="AC137" s="23">
        <v>86.02</v>
      </c>
      <c r="AD137" s="26">
        <f t="shared" si="2"/>
        <v>32.687885010266939</v>
      </c>
      <c r="AE137" s="23" t="s">
        <v>109</v>
      </c>
      <c r="AF137" s="23">
        <v>93.4</v>
      </c>
      <c r="AG137" s="23" t="s">
        <v>1475</v>
      </c>
      <c r="AH137" s="23"/>
      <c r="AJ137" s="11"/>
    </row>
    <row r="138" spans="2:36" ht="15.75" x14ac:dyDescent="0.25">
      <c r="B138" s="23" t="s">
        <v>1476</v>
      </c>
      <c r="C138" s="23" t="s">
        <v>1477</v>
      </c>
      <c r="D138" s="23" t="s">
        <v>1478</v>
      </c>
      <c r="E138" s="23" t="s">
        <v>55</v>
      </c>
      <c r="F138" s="23">
        <v>2010</v>
      </c>
      <c r="G138" s="23" t="s">
        <v>56</v>
      </c>
      <c r="H138" s="23" t="s">
        <v>57</v>
      </c>
      <c r="I138" s="23">
        <v>356</v>
      </c>
      <c r="J138" s="23" t="s">
        <v>1479</v>
      </c>
      <c r="K138" s="23">
        <v>0</v>
      </c>
      <c r="L138" s="23" t="s">
        <v>80</v>
      </c>
      <c r="M138" s="23">
        <v>0.1</v>
      </c>
      <c r="N138" s="23" t="s">
        <v>117</v>
      </c>
      <c r="O138" s="24">
        <v>11238</v>
      </c>
      <c r="P138" s="23" t="s">
        <v>1480</v>
      </c>
      <c r="Q138" s="23">
        <v>0</v>
      </c>
      <c r="R138" s="23" t="s">
        <v>80</v>
      </c>
      <c r="S138" s="23">
        <v>3.2</v>
      </c>
      <c r="T138" s="23" t="s">
        <v>1481</v>
      </c>
      <c r="U138" s="23">
        <v>133</v>
      </c>
      <c r="V138" s="23" t="s">
        <v>1482</v>
      </c>
      <c r="W138" s="23">
        <v>0</v>
      </c>
      <c r="X138" s="23" t="s">
        <v>80</v>
      </c>
      <c r="Y138" s="23">
        <v>0</v>
      </c>
      <c r="Z138" s="23" t="s">
        <v>117</v>
      </c>
      <c r="AA138" s="24">
        <v>11371</v>
      </c>
      <c r="AB138" s="23" t="s">
        <v>1483</v>
      </c>
      <c r="AC138" s="23">
        <v>86.02</v>
      </c>
      <c r="AD138" s="26">
        <f t="shared" si="2"/>
        <v>31.567415730337078</v>
      </c>
      <c r="AE138" s="23" t="s">
        <v>80</v>
      </c>
      <c r="AF138" s="23">
        <v>3.2</v>
      </c>
      <c r="AG138" s="23" t="s">
        <v>1484</v>
      </c>
      <c r="AH138" s="23"/>
      <c r="AJ138" s="11"/>
    </row>
    <row r="139" spans="2:36" ht="15.75" x14ac:dyDescent="0.25">
      <c r="B139" s="23" t="s">
        <v>1485</v>
      </c>
      <c r="C139" s="23" t="s">
        <v>1485</v>
      </c>
      <c r="D139" s="23" t="s">
        <v>1486</v>
      </c>
      <c r="E139" s="23" t="s">
        <v>55</v>
      </c>
      <c r="F139" s="23">
        <v>2010</v>
      </c>
      <c r="G139" s="23" t="s">
        <v>56</v>
      </c>
      <c r="H139" s="23" t="s">
        <v>57</v>
      </c>
      <c r="I139" s="23">
        <v>740</v>
      </c>
      <c r="J139" s="23" t="s">
        <v>1487</v>
      </c>
      <c r="K139" s="23">
        <v>0</v>
      </c>
      <c r="L139" s="23" t="s">
        <v>80</v>
      </c>
      <c r="M139" s="23">
        <v>0.2</v>
      </c>
      <c r="N139" s="23" t="s">
        <v>143</v>
      </c>
      <c r="O139" s="24">
        <v>23191</v>
      </c>
      <c r="P139" s="23" t="s">
        <v>1488</v>
      </c>
      <c r="Q139" s="23">
        <v>0</v>
      </c>
      <c r="R139" s="23" t="s">
        <v>80</v>
      </c>
      <c r="S139" s="23">
        <v>6.5</v>
      </c>
      <c r="T139" s="23" t="s">
        <v>1489</v>
      </c>
      <c r="U139" s="24">
        <v>1633</v>
      </c>
      <c r="V139" s="23" t="s">
        <v>1490</v>
      </c>
      <c r="W139" s="23">
        <v>0</v>
      </c>
      <c r="X139" s="23" t="s">
        <v>80</v>
      </c>
      <c r="Y139" s="23">
        <v>0.5</v>
      </c>
      <c r="Z139" s="23" t="s">
        <v>384</v>
      </c>
      <c r="AA139" s="24">
        <v>24824</v>
      </c>
      <c r="AB139" s="23" t="s">
        <v>1491</v>
      </c>
      <c r="AC139" s="23">
        <v>86.02</v>
      </c>
      <c r="AD139" s="26">
        <f t="shared" si="2"/>
        <v>31.339189189189188</v>
      </c>
      <c r="AE139" s="23" t="s">
        <v>80</v>
      </c>
      <c r="AF139" s="23">
        <v>7</v>
      </c>
      <c r="AG139" s="23" t="s">
        <v>1492</v>
      </c>
      <c r="AH139" s="23"/>
      <c r="AJ139" s="11"/>
    </row>
    <row r="140" spans="2:36" ht="15.75" x14ac:dyDescent="0.25">
      <c r="B140" s="23" t="s">
        <v>1493</v>
      </c>
      <c r="C140" s="23" t="s">
        <v>1493</v>
      </c>
      <c r="D140" s="23" t="s">
        <v>1494</v>
      </c>
      <c r="E140" s="23" t="s">
        <v>55</v>
      </c>
      <c r="F140" s="23">
        <v>2010</v>
      </c>
      <c r="G140" s="23" t="s">
        <v>56</v>
      </c>
      <c r="H140" s="23" t="s">
        <v>57</v>
      </c>
      <c r="I140" s="23">
        <v>521</v>
      </c>
      <c r="J140" s="23" t="s">
        <v>1495</v>
      </c>
      <c r="K140" s="23">
        <v>0</v>
      </c>
      <c r="L140" s="23" t="s">
        <v>80</v>
      </c>
      <c r="M140" s="23">
        <v>0.1</v>
      </c>
      <c r="N140" s="23" t="s">
        <v>143</v>
      </c>
      <c r="O140" s="24">
        <v>16314</v>
      </c>
      <c r="P140" s="23" t="s">
        <v>1496</v>
      </c>
      <c r="Q140" s="23">
        <v>0</v>
      </c>
      <c r="R140" s="23" t="s">
        <v>80</v>
      </c>
      <c r="S140" s="23">
        <v>4.5999999999999996</v>
      </c>
      <c r="T140" s="23" t="s">
        <v>1497</v>
      </c>
      <c r="U140" s="24">
        <v>21820</v>
      </c>
      <c r="V140" s="23" t="s">
        <v>1498</v>
      </c>
      <c r="W140" s="23">
        <v>0.1</v>
      </c>
      <c r="X140" s="23" t="s">
        <v>117</v>
      </c>
      <c r="Y140" s="23">
        <v>6.1</v>
      </c>
      <c r="Z140" s="23" t="s">
        <v>1499</v>
      </c>
      <c r="AA140" s="24">
        <v>38133</v>
      </c>
      <c r="AB140" s="23" t="s">
        <v>1500</v>
      </c>
      <c r="AC140" s="23">
        <v>86.02</v>
      </c>
      <c r="AD140" s="26">
        <f t="shared" si="2"/>
        <v>31.31285988483685</v>
      </c>
      <c r="AE140" s="23" t="s">
        <v>80</v>
      </c>
      <c r="AF140" s="23">
        <v>10.7</v>
      </c>
      <c r="AG140" s="23" t="s">
        <v>1501</v>
      </c>
      <c r="AH140" s="23"/>
      <c r="AJ140" s="11"/>
    </row>
    <row r="141" spans="2:36" ht="15.75" x14ac:dyDescent="0.25">
      <c r="B141" s="23" t="s">
        <v>1502</v>
      </c>
      <c r="C141" s="23" t="s">
        <v>1502</v>
      </c>
      <c r="D141" s="23" t="s">
        <v>1503</v>
      </c>
      <c r="E141" s="23" t="s">
        <v>55</v>
      </c>
      <c r="F141" s="23">
        <v>2010</v>
      </c>
      <c r="G141" s="23" t="s">
        <v>56</v>
      </c>
      <c r="H141" s="23" t="s">
        <v>57</v>
      </c>
      <c r="I141" s="24">
        <v>2996</v>
      </c>
      <c r="J141" s="23" t="s">
        <v>1504</v>
      </c>
      <c r="K141" s="23">
        <v>0.1</v>
      </c>
      <c r="L141" s="23" t="s">
        <v>173</v>
      </c>
      <c r="M141" s="23">
        <v>0.8</v>
      </c>
      <c r="N141" s="23" t="s">
        <v>469</v>
      </c>
      <c r="O141" s="24">
        <v>92392</v>
      </c>
      <c r="P141" s="23" t="s">
        <v>1505</v>
      </c>
      <c r="Q141" s="23">
        <v>0.1</v>
      </c>
      <c r="R141" s="23" t="s">
        <v>117</v>
      </c>
      <c r="S141" s="23">
        <v>26</v>
      </c>
      <c r="T141" s="23" t="s">
        <v>1506</v>
      </c>
      <c r="U141" s="24">
        <v>2121</v>
      </c>
      <c r="V141" s="23" t="s">
        <v>1507</v>
      </c>
      <c r="W141" s="23">
        <v>0</v>
      </c>
      <c r="X141" s="23" t="s">
        <v>80</v>
      </c>
      <c r="Y141" s="23">
        <v>0.6</v>
      </c>
      <c r="Z141" s="23" t="s">
        <v>286</v>
      </c>
      <c r="AA141" s="24">
        <v>94514</v>
      </c>
      <c r="AB141" s="23" t="s">
        <v>1508</v>
      </c>
      <c r="AC141" s="23">
        <v>86.02</v>
      </c>
      <c r="AD141" s="26">
        <f t="shared" si="2"/>
        <v>30.838451268357812</v>
      </c>
      <c r="AE141" s="23" t="s">
        <v>117</v>
      </c>
      <c r="AF141" s="23">
        <v>26.6</v>
      </c>
      <c r="AG141" s="23" t="s">
        <v>1509</v>
      </c>
      <c r="AH141" s="23"/>
      <c r="AJ141" s="11"/>
    </row>
    <row r="142" spans="2:36" ht="15.75" x14ac:dyDescent="0.25">
      <c r="B142" s="23" t="s">
        <v>1510</v>
      </c>
      <c r="C142" s="23" t="s">
        <v>1510</v>
      </c>
      <c r="D142" s="23" t="s">
        <v>1511</v>
      </c>
      <c r="E142" s="23" t="s">
        <v>55</v>
      </c>
      <c r="F142" s="23">
        <v>2010</v>
      </c>
      <c r="G142" s="23" t="s">
        <v>56</v>
      </c>
      <c r="H142" s="23" t="s">
        <v>57</v>
      </c>
      <c r="I142" s="24">
        <v>7911</v>
      </c>
      <c r="J142" s="23" t="s">
        <v>1512</v>
      </c>
      <c r="K142" s="23">
        <v>0.3</v>
      </c>
      <c r="L142" s="23" t="s">
        <v>364</v>
      </c>
      <c r="M142" s="23">
        <v>2.2000000000000002</v>
      </c>
      <c r="N142" s="23" t="s">
        <v>1513</v>
      </c>
      <c r="O142" s="24">
        <v>243935</v>
      </c>
      <c r="P142" s="23" t="s">
        <v>1514</v>
      </c>
      <c r="Q142" s="23">
        <v>0.1</v>
      </c>
      <c r="R142" s="23" t="s">
        <v>109</v>
      </c>
      <c r="S142" s="23">
        <v>68.599999999999994</v>
      </c>
      <c r="T142" s="23" t="s">
        <v>1515</v>
      </c>
      <c r="U142" s="24">
        <v>17095</v>
      </c>
      <c r="V142" s="23" t="s">
        <v>1516</v>
      </c>
      <c r="W142" s="23">
        <v>0</v>
      </c>
      <c r="X142" s="23" t="s">
        <v>117</v>
      </c>
      <c r="Y142" s="23">
        <v>4.8</v>
      </c>
      <c r="Z142" s="23" t="s">
        <v>1517</v>
      </c>
      <c r="AA142" s="24">
        <v>261030</v>
      </c>
      <c r="AB142" s="23" t="s">
        <v>1518</v>
      </c>
      <c r="AC142" s="23">
        <v>86.02</v>
      </c>
      <c r="AD142" s="26">
        <f t="shared" si="2"/>
        <v>30.834913411705219</v>
      </c>
      <c r="AE142" s="23" t="s">
        <v>109</v>
      </c>
      <c r="AF142" s="23">
        <v>73.400000000000006</v>
      </c>
      <c r="AG142" s="23" t="s">
        <v>1519</v>
      </c>
      <c r="AH142" s="23"/>
      <c r="AJ142" s="11"/>
    </row>
    <row r="143" spans="2:36" ht="15.75" x14ac:dyDescent="0.25">
      <c r="B143" s="23" t="s">
        <v>1520</v>
      </c>
      <c r="C143" s="23" t="s">
        <v>1521</v>
      </c>
      <c r="D143" s="23" t="s">
        <v>1522</v>
      </c>
      <c r="E143" s="23" t="s">
        <v>55</v>
      </c>
      <c r="F143" s="23">
        <v>2010</v>
      </c>
      <c r="G143" s="23" t="s">
        <v>56</v>
      </c>
      <c r="H143" s="23" t="s">
        <v>57</v>
      </c>
      <c r="I143" s="24">
        <v>3696</v>
      </c>
      <c r="J143" s="23" t="s">
        <v>1523</v>
      </c>
      <c r="K143" s="23">
        <v>0.1</v>
      </c>
      <c r="L143" s="23" t="s">
        <v>109</v>
      </c>
      <c r="M143" s="23">
        <v>1</v>
      </c>
      <c r="N143" s="23" t="s">
        <v>1524</v>
      </c>
      <c r="O143" s="24">
        <v>113245</v>
      </c>
      <c r="P143" s="23" t="s">
        <v>1525</v>
      </c>
      <c r="Q143" s="23">
        <v>0.1</v>
      </c>
      <c r="R143" s="23" t="s">
        <v>173</v>
      </c>
      <c r="S143" s="23">
        <v>31.9</v>
      </c>
      <c r="T143" s="23" t="s">
        <v>1526</v>
      </c>
      <c r="U143" s="24">
        <v>19463</v>
      </c>
      <c r="V143" s="23" t="s">
        <v>1527</v>
      </c>
      <c r="W143" s="23">
        <v>0</v>
      </c>
      <c r="X143" s="23" t="s">
        <v>117</v>
      </c>
      <c r="Y143" s="23">
        <v>5.5</v>
      </c>
      <c r="Z143" s="23" t="s">
        <v>1528</v>
      </c>
      <c r="AA143" s="24">
        <v>132707</v>
      </c>
      <c r="AB143" s="23" t="s">
        <v>1529</v>
      </c>
      <c r="AC143" s="23">
        <v>86.02</v>
      </c>
      <c r="AD143" s="26">
        <f t="shared" si="2"/>
        <v>30.639880952380953</v>
      </c>
      <c r="AE143" s="23" t="s">
        <v>173</v>
      </c>
      <c r="AF143" s="23">
        <v>37.299999999999997</v>
      </c>
      <c r="AG143" s="23" t="s">
        <v>1530</v>
      </c>
      <c r="AH143" s="23"/>
      <c r="AJ143" s="11"/>
    </row>
    <row r="144" spans="2:36" ht="15.75" x14ac:dyDescent="0.25">
      <c r="B144" s="23" t="s">
        <v>1531</v>
      </c>
      <c r="C144" s="23" t="s">
        <v>1531</v>
      </c>
      <c r="D144" s="23" t="s">
        <v>1532</v>
      </c>
      <c r="E144" s="23" t="s">
        <v>55</v>
      </c>
      <c r="F144" s="23">
        <v>2010</v>
      </c>
      <c r="G144" s="23" t="s">
        <v>56</v>
      </c>
      <c r="H144" s="23" t="s">
        <v>57</v>
      </c>
      <c r="I144" s="24">
        <v>21225</v>
      </c>
      <c r="J144" s="23" t="s">
        <v>1533</v>
      </c>
      <c r="K144" s="23">
        <v>0.7</v>
      </c>
      <c r="L144" s="23" t="s">
        <v>1534</v>
      </c>
      <c r="M144" s="23">
        <v>6</v>
      </c>
      <c r="N144" s="23" t="s">
        <v>1535</v>
      </c>
      <c r="O144" s="24">
        <v>650082</v>
      </c>
      <c r="P144" s="23" t="s">
        <v>1536</v>
      </c>
      <c r="Q144" s="23">
        <v>0.4</v>
      </c>
      <c r="R144" s="23" t="s">
        <v>138</v>
      </c>
      <c r="S144" s="23">
        <v>182.9</v>
      </c>
      <c r="T144" s="23" t="s">
        <v>1537</v>
      </c>
      <c r="U144" s="24">
        <v>7362</v>
      </c>
      <c r="V144" s="23" t="s">
        <v>1538</v>
      </c>
      <c r="W144" s="23">
        <v>0</v>
      </c>
      <c r="X144" s="23" t="s">
        <v>80</v>
      </c>
      <c r="Y144" s="23">
        <v>2.1</v>
      </c>
      <c r="Z144" s="23" t="s">
        <v>1539</v>
      </c>
      <c r="AA144" s="24">
        <v>657444</v>
      </c>
      <c r="AB144" s="23" t="s">
        <v>1540</v>
      </c>
      <c r="AC144" s="23">
        <v>86.02</v>
      </c>
      <c r="AD144" s="26">
        <f t="shared" si="2"/>
        <v>30.628127208480567</v>
      </c>
      <c r="AE144" s="23" t="s">
        <v>258</v>
      </c>
      <c r="AF144" s="23">
        <v>185</v>
      </c>
      <c r="AG144" s="23" t="s">
        <v>1541</v>
      </c>
      <c r="AH144" s="23"/>
      <c r="AJ144" s="11"/>
    </row>
    <row r="145" spans="2:36" ht="15.75" x14ac:dyDescent="0.25">
      <c r="B145" s="23" t="s">
        <v>1542</v>
      </c>
      <c r="C145" s="23" t="s">
        <v>1543</v>
      </c>
      <c r="D145" s="23" t="s">
        <v>1544</v>
      </c>
      <c r="E145" s="23" t="s">
        <v>55</v>
      </c>
      <c r="F145" s="23">
        <v>2010</v>
      </c>
      <c r="G145" s="23" t="s">
        <v>56</v>
      </c>
      <c r="H145" s="23" t="s">
        <v>57</v>
      </c>
      <c r="I145" s="23">
        <v>315</v>
      </c>
      <c r="J145" s="23" t="s">
        <v>1545</v>
      </c>
      <c r="K145" s="23">
        <v>0</v>
      </c>
      <c r="L145" s="23" t="s">
        <v>80</v>
      </c>
      <c r="M145" s="23">
        <v>0.1</v>
      </c>
      <c r="N145" s="23" t="s">
        <v>173</v>
      </c>
      <c r="O145" s="24">
        <v>9647</v>
      </c>
      <c r="P145" s="23" t="s">
        <v>1546</v>
      </c>
      <c r="Q145" s="23">
        <v>0</v>
      </c>
      <c r="R145" s="23" t="s">
        <v>80</v>
      </c>
      <c r="S145" s="23">
        <v>2.7</v>
      </c>
      <c r="T145" s="23" t="s">
        <v>1547</v>
      </c>
      <c r="U145" s="24">
        <v>20275</v>
      </c>
      <c r="V145" s="23" t="s">
        <v>1548</v>
      </c>
      <c r="W145" s="23">
        <v>0.1</v>
      </c>
      <c r="X145" s="23" t="s">
        <v>117</v>
      </c>
      <c r="Y145" s="23">
        <v>5.7</v>
      </c>
      <c r="Z145" s="23" t="s">
        <v>1549</v>
      </c>
      <c r="AA145" s="24">
        <v>29922</v>
      </c>
      <c r="AB145" s="23" t="s">
        <v>1550</v>
      </c>
      <c r="AC145" s="23">
        <v>86.02</v>
      </c>
      <c r="AD145" s="26">
        <f t="shared" si="2"/>
        <v>30.625396825396827</v>
      </c>
      <c r="AE145" s="23" t="s">
        <v>80</v>
      </c>
      <c r="AF145" s="23">
        <v>8.4</v>
      </c>
      <c r="AG145" s="23" t="s">
        <v>1551</v>
      </c>
      <c r="AH145" s="23"/>
      <c r="AJ145" s="11"/>
    </row>
    <row r="146" spans="2:36" ht="15.75" x14ac:dyDescent="0.25">
      <c r="B146" s="23" t="s">
        <v>1552</v>
      </c>
      <c r="C146" s="23" t="s">
        <v>1552</v>
      </c>
      <c r="D146" s="23" t="s">
        <v>1553</v>
      </c>
      <c r="E146" s="23" t="s">
        <v>55</v>
      </c>
      <c r="F146" s="23">
        <v>2010</v>
      </c>
      <c r="G146" s="23" t="s">
        <v>56</v>
      </c>
      <c r="H146" s="23" t="s">
        <v>57</v>
      </c>
      <c r="I146" s="24">
        <v>24178</v>
      </c>
      <c r="J146" s="23" t="s">
        <v>1554</v>
      </c>
      <c r="K146" s="23">
        <v>0.8</v>
      </c>
      <c r="L146" s="23" t="s">
        <v>469</v>
      </c>
      <c r="M146" s="23">
        <v>6.8</v>
      </c>
      <c r="N146" s="23" t="s">
        <v>1555</v>
      </c>
      <c r="O146" s="24">
        <v>739950</v>
      </c>
      <c r="P146" s="23" t="s">
        <v>1556</v>
      </c>
      <c r="Q146" s="23">
        <v>0.5</v>
      </c>
      <c r="R146" s="23" t="s">
        <v>378</v>
      </c>
      <c r="S146" s="23">
        <v>208.2</v>
      </c>
      <c r="T146" s="23" t="s">
        <v>1557</v>
      </c>
      <c r="U146" s="24">
        <v>70121</v>
      </c>
      <c r="V146" s="23" t="s">
        <v>1558</v>
      </c>
      <c r="W146" s="23">
        <v>0.2</v>
      </c>
      <c r="X146" s="23" t="s">
        <v>109</v>
      </c>
      <c r="Y146" s="23">
        <v>19.7</v>
      </c>
      <c r="Z146" s="23" t="s">
        <v>1559</v>
      </c>
      <c r="AA146" s="24">
        <v>810071</v>
      </c>
      <c r="AB146" s="23" t="s">
        <v>1560</v>
      </c>
      <c r="AC146" s="23">
        <v>86.02</v>
      </c>
      <c r="AD146" s="26">
        <f t="shared" si="2"/>
        <v>30.604268343121845</v>
      </c>
      <c r="AE146" s="23" t="s">
        <v>65</v>
      </c>
      <c r="AF146" s="23">
        <v>227.9</v>
      </c>
      <c r="AG146" s="23" t="s">
        <v>1561</v>
      </c>
      <c r="AH146" s="23"/>
      <c r="AJ146" s="11"/>
    </row>
    <row r="147" spans="2:36" ht="15.75" x14ac:dyDescent="0.25">
      <c r="B147" s="23" t="s">
        <v>1562</v>
      </c>
      <c r="C147" s="23" t="s">
        <v>1562</v>
      </c>
      <c r="D147" s="23" t="s">
        <v>1563</v>
      </c>
      <c r="E147" s="23" t="s">
        <v>55</v>
      </c>
      <c r="F147" s="23">
        <v>2010</v>
      </c>
      <c r="G147" s="23" t="s">
        <v>56</v>
      </c>
      <c r="H147" s="23" t="s">
        <v>57</v>
      </c>
      <c r="I147" s="24">
        <v>11312</v>
      </c>
      <c r="J147" s="23" t="s">
        <v>1564</v>
      </c>
      <c r="K147" s="23">
        <v>0.4</v>
      </c>
      <c r="L147" s="23" t="s">
        <v>816</v>
      </c>
      <c r="M147" s="23">
        <v>3.2</v>
      </c>
      <c r="N147" s="23" t="s">
        <v>1565</v>
      </c>
      <c r="O147" s="24">
        <v>343897</v>
      </c>
      <c r="P147" s="23" t="s">
        <v>1566</v>
      </c>
      <c r="Q147" s="23">
        <v>0.2</v>
      </c>
      <c r="R147" s="23" t="s">
        <v>663</v>
      </c>
      <c r="S147" s="23">
        <v>96.8</v>
      </c>
      <c r="T147" s="23" t="s">
        <v>1567</v>
      </c>
      <c r="U147" s="24">
        <v>10661</v>
      </c>
      <c r="V147" s="23" t="s">
        <v>1568</v>
      </c>
      <c r="W147" s="23">
        <v>0</v>
      </c>
      <c r="X147" s="23" t="s">
        <v>80</v>
      </c>
      <c r="Y147" s="23">
        <v>3</v>
      </c>
      <c r="Z147" s="23" t="s">
        <v>1569</v>
      </c>
      <c r="AA147" s="24">
        <v>354558</v>
      </c>
      <c r="AB147" s="23" t="s">
        <v>1570</v>
      </c>
      <c r="AC147" s="23">
        <v>86.02</v>
      </c>
      <c r="AD147" s="26">
        <f t="shared" si="2"/>
        <v>30.401078500707214</v>
      </c>
      <c r="AE147" s="23" t="s">
        <v>109</v>
      </c>
      <c r="AF147" s="23">
        <v>99.8</v>
      </c>
      <c r="AG147" s="23" t="s">
        <v>1571</v>
      </c>
      <c r="AH147" s="23"/>
      <c r="AJ147" s="11"/>
    </row>
    <row r="148" spans="2:36" ht="15.75" x14ac:dyDescent="0.25">
      <c r="B148" s="23" t="s">
        <v>1572</v>
      </c>
      <c r="C148" s="23" t="s">
        <v>1572</v>
      </c>
      <c r="D148" s="23" t="s">
        <v>1572</v>
      </c>
      <c r="E148" s="23" t="s">
        <v>55</v>
      </c>
      <c r="F148" s="23">
        <v>2010</v>
      </c>
      <c r="G148" s="23" t="s">
        <v>56</v>
      </c>
      <c r="H148" s="23" t="s">
        <v>57</v>
      </c>
      <c r="I148" s="24">
        <v>14169</v>
      </c>
      <c r="J148" s="23" t="s">
        <v>1573</v>
      </c>
      <c r="K148" s="23">
        <v>0.5</v>
      </c>
      <c r="L148" s="23" t="s">
        <v>303</v>
      </c>
      <c r="M148" s="23">
        <v>4</v>
      </c>
      <c r="N148" s="23" t="s">
        <v>1574</v>
      </c>
      <c r="O148" s="24">
        <v>428823</v>
      </c>
      <c r="P148" s="23" t="s">
        <v>1575</v>
      </c>
      <c r="Q148" s="23">
        <v>0.3</v>
      </c>
      <c r="R148" s="23" t="s">
        <v>258</v>
      </c>
      <c r="S148" s="23">
        <v>120.7</v>
      </c>
      <c r="T148" s="23" t="s">
        <v>1576</v>
      </c>
      <c r="U148" s="24">
        <v>1121292</v>
      </c>
      <c r="V148" s="23" t="s">
        <v>1577</v>
      </c>
      <c r="W148" s="23">
        <v>2.8</v>
      </c>
      <c r="X148" s="23" t="s">
        <v>1578</v>
      </c>
      <c r="Y148" s="23">
        <v>315.5</v>
      </c>
      <c r="Z148" s="23" t="s">
        <v>1579</v>
      </c>
      <c r="AA148" s="24">
        <v>1550115</v>
      </c>
      <c r="AB148" s="23" t="s">
        <v>1580</v>
      </c>
      <c r="AC148" s="23">
        <v>86.02</v>
      </c>
      <c r="AD148" s="26">
        <f t="shared" si="2"/>
        <v>30.264874020749524</v>
      </c>
      <c r="AE148" s="23" t="s">
        <v>281</v>
      </c>
      <c r="AF148" s="23">
        <v>436.2</v>
      </c>
      <c r="AG148" s="23" t="s">
        <v>1581</v>
      </c>
      <c r="AH148" s="23" t="s">
        <v>1572</v>
      </c>
      <c r="AJ148" s="11"/>
    </row>
    <row r="149" spans="2:36" ht="15.75" x14ac:dyDescent="0.25">
      <c r="B149" s="23" t="s">
        <v>1582</v>
      </c>
      <c r="C149" s="23" t="s">
        <v>1583</v>
      </c>
      <c r="D149" s="23" t="s">
        <v>1584</v>
      </c>
      <c r="E149" s="23" t="s">
        <v>55</v>
      </c>
      <c r="F149" s="23">
        <v>2010</v>
      </c>
      <c r="G149" s="23" t="s">
        <v>56</v>
      </c>
      <c r="H149" s="23" t="s">
        <v>57</v>
      </c>
      <c r="I149" s="24">
        <v>10562</v>
      </c>
      <c r="J149" s="23" t="s">
        <v>1585</v>
      </c>
      <c r="K149" s="23">
        <v>0.3</v>
      </c>
      <c r="L149" s="23" t="s">
        <v>263</v>
      </c>
      <c r="M149" s="23">
        <v>3</v>
      </c>
      <c r="N149" s="23" t="s">
        <v>106</v>
      </c>
      <c r="O149" s="24">
        <v>317565</v>
      </c>
      <c r="P149" s="23" t="s">
        <v>1586</v>
      </c>
      <c r="Q149" s="23">
        <v>0.2</v>
      </c>
      <c r="R149" s="23" t="s">
        <v>109</v>
      </c>
      <c r="S149" s="23">
        <v>89.4</v>
      </c>
      <c r="T149" s="23" t="s">
        <v>1587</v>
      </c>
      <c r="U149" s="23">
        <v>808</v>
      </c>
      <c r="V149" s="23" t="s">
        <v>1588</v>
      </c>
      <c r="W149" s="23">
        <v>0</v>
      </c>
      <c r="X149" s="23" t="s">
        <v>80</v>
      </c>
      <c r="Y149" s="23">
        <v>0.2</v>
      </c>
      <c r="Z149" s="23" t="s">
        <v>1142</v>
      </c>
      <c r="AA149" s="24">
        <v>318373</v>
      </c>
      <c r="AB149" s="23" t="s">
        <v>1589</v>
      </c>
      <c r="AC149" s="23">
        <v>86.02</v>
      </c>
      <c r="AD149" s="26">
        <f t="shared" si="2"/>
        <v>30.066748721832987</v>
      </c>
      <c r="AE149" s="23" t="s">
        <v>109</v>
      </c>
      <c r="AF149" s="23">
        <v>89.6</v>
      </c>
      <c r="AG149" s="23" t="s">
        <v>1590</v>
      </c>
      <c r="AH149" s="23"/>
      <c r="AJ149" s="11"/>
    </row>
    <row r="150" spans="2:36" ht="15.75" x14ac:dyDescent="0.25">
      <c r="B150" s="23" t="s">
        <v>1591</v>
      </c>
      <c r="C150" s="23" t="s">
        <v>1592</v>
      </c>
      <c r="D150" s="23" t="s">
        <v>1593</v>
      </c>
      <c r="E150" s="23" t="s">
        <v>55</v>
      </c>
      <c r="F150" s="23">
        <v>2010</v>
      </c>
      <c r="G150" s="23" t="s">
        <v>56</v>
      </c>
      <c r="H150" s="23" t="s">
        <v>57</v>
      </c>
      <c r="I150" s="23">
        <v>408</v>
      </c>
      <c r="J150" s="23" t="s">
        <v>1594</v>
      </c>
      <c r="K150" s="23">
        <v>0</v>
      </c>
      <c r="L150" s="23" t="s">
        <v>80</v>
      </c>
      <c r="M150" s="23">
        <v>0.1</v>
      </c>
      <c r="N150" s="23" t="s">
        <v>173</v>
      </c>
      <c r="O150" s="24">
        <v>12260</v>
      </c>
      <c r="P150" s="23" t="s">
        <v>1595</v>
      </c>
      <c r="Q150" s="23">
        <v>0</v>
      </c>
      <c r="R150" s="23" t="s">
        <v>80</v>
      </c>
      <c r="S150" s="23">
        <v>3.4</v>
      </c>
      <c r="T150" s="23" t="s">
        <v>1596</v>
      </c>
      <c r="U150" s="24">
        <v>49262</v>
      </c>
      <c r="V150" s="23" t="s">
        <v>1597</v>
      </c>
      <c r="W150" s="23">
        <v>0.1</v>
      </c>
      <c r="X150" s="23" t="s">
        <v>109</v>
      </c>
      <c r="Y150" s="23">
        <v>13.9</v>
      </c>
      <c r="Z150" s="23" t="s">
        <v>1598</v>
      </c>
      <c r="AA150" s="24">
        <v>61522</v>
      </c>
      <c r="AB150" s="23" t="s">
        <v>1599</v>
      </c>
      <c r="AC150" s="23">
        <v>86.02</v>
      </c>
      <c r="AD150" s="26">
        <f t="shared" si="2"/>
        <v>30.049019607843139</v>
      </c>
      <c r="AE150" s="23" t="s">
        <v>80</v>
      </c>
      <c r="AF150" s="23">
        <v>17.3</v>
      </c>
      <c r="AG150" s="23" t="s">
        <v>1600</v>
      </c>
      <c r="AH150" s="23"/>
      <c r="AJ150" s="11"/>
    </row>
    <row r="151" spans="2:36" ht="15.75" x14ac:dyDescent="0.25">
      <c r="B151" s="23" t="s">
        <v>1601</v>
      </c>
      <c r="C151" s="23" t="s">
        <v>1602</v>
      </c>
      <c r="D151" s="23" t="s">
        <v>1603</v>
      </c>
      <c r="E151" s="23" t="s">
        <v>55</v>
      </c>
      <c r="F151" s="23">
        <v>2010</v>
      </c>
      <c r="G151" s="23" t="s">
        <v>56</v>
      </c>
      <c r="H151" s="23" t="s">
        <v>57</v>
      </c>
      <c r="I151" s="24">
        <v>16075</v>
      </c>
      <c r="J151" s="23" t="s">
        <v>1604</v>
      </c>
      <c r="K151" s="23">
        <v>0.5</v>
      </c>
      <c r="L151" s="23" t="s">
        <v>1605</v>
      </c>
      <c r="M151" s="23">
        <v>4.5</v>
      </c>
      <c r="N151" s="23" t="s">
        <v>1606</v>
      </c>
      <c r="O151" s="24">
        <v>479338</v>
      </c>
      <c r="P151" s="23" t="s">
        <v>1607</v>
      </c>
      <c r="Q151" s="23">
        <v>0.3</v>
      </c>
      <c r="R151" s="23" t="s">
        <v>263</v>
      </c>
      <c r="S151" s="23">
        <v>134.9</v>
      </c>
      <c r="T151" s="23" t="s">
        <v>1608</v>
      </c>
      <c r="U151" s="24">
        <v>232311</v>
      </c>
      <c r="V151" s="23" t="s">
        <v>1609</v>
      </c>
      <c r="W151" s="23">
        <v>0.6</v>
      </c>
      <c r="X151" s="23" t="s">
        <v>81</v>
      </c>
      <c r="Y151" s="23">
        <v>65.400000000000006</v>
      </c>
      <c r="Z151" s="23" t="s">
        <v>1610</v>
      </c>
      <c r="AA151" s="24">
        <v>711649</v>
      </c>
      <c r="AB151" s="23" t="s">
        <v>1611</v>
      </c>
      <c r="AC151" s="23">
        <v>86.02</v>
      </c>
      <c r="AD151" s="26">
        <f t="shared" si="2"/>
        <v>29.818849144634527</v>
      </c>
      <c r="AE151" s="23" t="s">
        <v>65</v>
      </c>
      <c r="AF151" s="23">
        <v>200.2</v>
      </c>
      <c r="AG151" s="23" t="s">
        <v>1612</v>
      </c>
      <c r="AH151" s="23"/>
      <c r="AJ151" s="11"/>
    </row>
    <row r="152" spans="2:36" ht="15.75" x14ac:dyDescent="0.25">
      <c r="B152" s="23" t="s">
        <v>1613</v>
      </c>
      <c r="C152" s="23" t="s">
        <v>1613</v>
      </c>
      <c r="D152" s="23" t="s">
        <v>1614</v>
      </c>
      <c r="E152" s="23" t="s">
        <v>55</v>
      </c>
      <c r="F152" s="23">
        <v>2010</v>
      </c>
      <c r="G152" s="23" t="s">
        <v>56</v>
      </c>
      <c r="H152" s="23" t="s">
        <v>57</v>
      </c>
      <c r="I152" s="24">
        <v>2861</v>
      </c>
      <c r="J152" s="23" t="s">
        <v>1615</v>
      </c>
      <c r="K152" s="23">
        <v>0.1</v>
      </c>
      <c r="L152" s="23" t="s">
        <v>117</v>
      </c>
      <c r="M152" s="23">
        <v>0.8</v>
      </c>
      <c r="N152" s="23" t="s">
        <v>1534</v>
      </c>
      <c r="O152" s="24">
        <v>84950</v>
      </c>
      <c r="P152" s="23" t="s">
        <v>1616</v>
      </c>
      <c r="Q152" s="23">
        <v>0.1</v>
      </c>
      <c r="R152" s="23" t="s">
        <v>117</v>
      </c>
      <c r="S152" s="23">
        <v>23.9</v>
      </c>
      <c r="T152" s="23" t="s">
        <v>1617</v>
      </c>
      <c r="U152" s="23">
        <v>873</v>
      </c>
      <c r="V152" s="23" t="s">
        <v>1618</v>
      </c>
      <c r="W152" s="23">
        <v>0</v>
      </c>
      <c r="X152" s="23" t="s">
        <v>80</v>
      </c>
      <c r="Y152" s="23">
        <v>0.2</v>
      </c>
      <c r="Z152" s="23" t="s">
        <v>143</v>
      </c>
      <c r="AA152" s="24">
        <v>85823</v>
      </c>
      <c r="AB152" s="23" t="s">
        <v>1619</v>
      </c>
      <c r="AC152" s="23">
        <v>86.02</v>
      </c>
      <c r="AD152" s="26">
        <f t="shared" si="2"/>
        <v>29.692415239426772</v>
      </c>
      <c r="AE152" s="23" t="s">
        <v>117</v>
      </c>
      <c r="AF152" s="23">
        <v>24.1</v>
      </c>
      <c r="AG152" s="23" t="s">
        <v>1620</v>
      </c>
      <c r="AH152" s="23"/>
      <c r="AJ152" s="11"/>
    </row>
    <row r="153" spans="2:36" ht="15.75" x14ac:dyDescent="0.25">
      <c r="B153" s="23" t="s">
        <v>1621</v>
      </c>
      <c r="C153" s="23" t="s">
        <v>1622</v>
      </c>
      <c r="D153" s="23" t="s">
        <v>1623</v>
      </c>
      <c r="E153" s="23" t="s">
        <v>55</v>
      </c>
      <c r="F153" s="23">
        <v>2010</v>
      </c>
      <c r="G153" s="23" t="s">
        <v>56</v>
      </c>
      <c r="H153" s="23" t="s">
        <v>57</v>
      </c>
      <c r="I153" s="24">
        <v>6210</v>
      </c>
      <c r="J153" s="23" t="s">
        <v>1624</v>
      </c>
      <c r="K153" s="23">
        <v>0.2</v>
      </c>
      <c r="L153" s="23" t="s">
        <v>109</v>
      </c>
      <c r="M153" s="23">
        <v>1.7</v>
      </c>
      <c r="N153" s="23" t="s">
        <v>989</v>
      </c>
      <c r="O153" s="24">
        <v>184165</v>
      </c>
      <c r="P153" s="23" t="s">
        <v>1625</v>
      </c>
      <c r="Q153" s="23">
        <v>0.1</v>
      </c>
      <c r="R153" s="23" t="s">
        <v>173</v>
      </c>
      <c r="S153" s="23">
        <v>51.8</v>
      </c>
      <c r="T153" s="23" t="s">
        <v>1626</v>
      </c>
      <c r="U153" s="24">
        <v>12841</v>
      </c>
      <c r="V153" s="23" t="s">
        <v>1627</v>
      </c>
      <c r="W153" s="23">
        <v>0</v>
      </c>
      <c r="X153" s="23" t="s">
        <v>117</v>
      </c>
      <c r="Y153" s="23">
        <v>3.6</v>
      </c>
      <c r="Z153" s="23" t="s">
        <v>1628</v>
      </c>
      <c r="AA153" s="24">
        <v>197006</v>
      </c>
      <c r="AB153" s="23" t="s">
        <v>1629</v>
      </c>
      <c r="AC153" s="23">
        <v>86.02</v>
      </c>
      <c r="AD153" s="26">
        <f t="shared" si="2"/>
        <v>29.656199677938808</v>
      </c>
      <c r="AE153" s="23" t="s">
        <v>173</v>
      </c>
      <c r="AF153" s="23">
        <v>55.4</v>
      </c>
      <c r="AG153" s="23" t="s">
        <v>1630</v>
      </c>
      <c r="AH153" s="23"/>
      <c r="AJ153" s="11"/>
    </row>
    <row r="154" spans="2:36" ht="15.75" x14ac:dyDescent="0.25">
      <c r="B154" s="23" t="s">
        <v>1631</v>
      </c>
      <c r="C154" s="23" t="s">
        <v>1632</v>
      </c>
      <c r="D154" s="23" t="s">
        <v>1633</v>
      </c>
      <c r="E154" s="23" t="s">
        <v>55</v>
      </c>
      <c r="F154" s="23">
        <v>2010</v>
      </c>
      <c r="G154" s="23" t="s">
        <v>56</v>
      </c>
      <c r="H154" s="23" t="s">
        <v>57</v>
      </c>
      <c r="I154" s="23">
        <v>176</v>
      </c>
      <c r="J154" s="23" t="s">
        <v>1634</v>
      </c>
      <c r="K154" s="23">
        <v>0</v>
      </c>
      <c r="L154" s="23" t="s">
        <v>80</v>
      </c>
      <c r="M154" s="23">
        <v>0</v>
      </c>
      <c r="N154" s="23" t="s">
        <v>117</v>
      </c>
      <c r="O154" s="24">
        <v>5183</v>
      </c>
      <c r="P154" s="23" t="s">
        <v>1635</v>
      </c>
      <c r="Q154" s="23">
        <v>0</v>
      </c>
      <c r="R154" s="23" t="s">
        <v>80</v>
      </c>
      <c r="S154" s="23">
        <v>1.5</v>
      </c>
      <c r="T154" s="23" t="s">
        <v>1636</v>
      </c>
      <c r="U154" s="23">
        <v>261</v>
      </c>
      <c r="V154" s="23" t="s">
        <v>1637</v>
      </c>
      <c r="W154" s="23">
        <v>0</v>
      </c>
      <c r="X154" s="23" t="s">
        <v>80</v>
      </c>
      <c r="Y154" s="23">
        <v>0.1</v>
      </c>
      <c r="Z154" s="23" t="s">
        <v>117</v>
      </c>
      <c r="AA154" s="24">
        <v>5444</v>
      </c>
      <c r="AB154" s="23" t="s">
        <v>1638</v>
      </c>
      <c r="AC154" s="23">
        <v>86.02</v>
      </c>
      <c r="AD154" s="26">
        <f t="shared" si="2"/>
        <v>29.448863636363637</v>
      </c>
      <c r="AE154" s="23" t="s">
        <v>80</v>
      </c>
      <c r="AF154" s="23">
        <v>1.5</v>
      </c>
      <c r="AG154" s="23" t="s">
        <v>1639</v>
      </c>
      <c r="AH154" s="23"/>
      <c r="AJ154" s="11"/>
    </row>
    <row r="155" spans="2:36" ht="15.75" x14ac:dyDescent="0.25">
      <c r="B155" s="23" t="s">
        <v>1640</v>
      </c>
      <c r="C155" s="23" t="s">
        <v>1641</v>
      </c>
      <c r="D155" s="23" t="s">
        <v>1642</v>
      </c>
      <c r="E155" s="23" t="s">
        <v>55</v>
      </c>
      <c r="F155" s="23">
        <v>2010</v>
      </c>
      <c r="G155" s="23" t="s">
        <v>56</v>
      </c>
      <c r="H155" s="23" t="s">
        <v>57</v>
      </c>
      <c r="I155" s="24">
        <v>14965</v>
      </c>
      <c r="J155" s="23" t="s">
        <v>1643</v>
      </c>
      <c r="K155" s="23">
        <v>0.5</v>
      </c>
      <c r="L155" s="23" t="s">
        <v>351</v>
      </c>
      <c r="M155" s="23">
        <v>4.2</v>
      </c>
      <c r="N155" s="23" t="s">
        <v>62</v>
      </c>
      <c r="O155" s="24">
        <v>440479</v>
      </c>
      <c r="P155" s="23" t="s">
        <v>1644</v>
      </c>
      <c r="Q155" s="23">
        <v>0.3</v>
      </c>
      <c r="R155" s="23" t="s">
        <v>364</v>
      </c>
      <c r="S155" s="23">
        <v>123.9</v>
      </c>
      <c r="T155" s="23" t="s">
        <v>1645</v>
      </c>
      <c r="U155" s="24">
        <v>9828</v>
      </c>
      <c r="V155" s="23" t="s">
        <v>1646</v>
      </c>
      <c r="W155" s="23">
        <v>0</v>
      </c>
      <c r="X155" s="23" t="s">
        <v>80</v>
      </c>
      <c r="Y155" s="23">
        <v>2.8</v>
      </c>
      <c r="Z155" s="23" t="s">
        <v>1647</v>
      </c>
      <c r="AA155" s="24">
        <v>450307</v>
      </c>
      <c r="AB155" s="23" t="s">
        <v>1648</v>
      </c>
      <c r="AC155" s="23">
        <v>86.02</v>
      </c>
      <c r="AD155" s="26">
        <f t="shared" si="2"/>
        <v>29.433945873705312</v>
      </c>
      <c r="AE155" s="23" t="s">
        <v>364</v>
      </c>
      <c r="AF155" s="23">
        <v>126.7</v>
      </c>
      <c r="AG155" s="23" t="s">
        <v>1649</v>
      </c>
      <c r="AH155" s="23"/>
      <c r="AJ155" s="11"/>
    </row>
    <row r="156" spans="2:36" ht="15.75" x14ac:dyDescent="0.25">
      <c r="B156" s="23" t="s">
        <v>1650</v>
      </c>
      <c r="C156" s="23" t="s">
        <v>1651</v>
      </c>
      <c r="D156" s="23" t="s">
        <v>1652</v>
      </c>
      <c r="E156" s="23" t="s">
        <v>55</v>
      </c>
      <c r="F156" s="23">
        <v>2010</v>
      </c>
      <c r="G156" s="23" t="s">
        <v>56</v>
      </c>
      <c r="H156" s="23" t="s">
        <v>57</v>
      </c>
      <c r="I156" s="24">
        <v>16872</v>
      </c>
      <c r="J156" s="23" t="s">
        <v>1653</v>
      </c>
      <c r="K156" s="23">
        <v>0.6</v>
      </c>
      <c r="L156" s="23" t="s">
        <v>698</v>
      </c>
      <c r="M156" s="23">
        <v>4.7</v>
      </c>
      <c r="N156" s="23" t="s">
        <v>1654</v>
      </c>
      <c r="O156" s="24">
        <v>494494</v>
      </c>
      <c r="P156" s="23" t="s">
        <v>1655</v>
      </c>
      <c r="Q156" s="23">
        <v>0.3</v>
      </c>
      <c r="R156" s="23" t="s">
        <v>263</v>
      </c>
      <c r="S156" s="23">
        <v>139.1</v>
      </c>
      <c r="T156" s="23" t="s">
        <v>1656</v>
      </c>
      <c r="U156" s="24">
        <v>44391</v>
      </c>
      <c r="V156" s="23" t="s">
        <v>1657</v>
      </c>
      <c r="W156" s="23">
        <v>0.1</v>
      </c>
      <c r="X156" s="23" t="s">
        <v>109</v>
      </c>
      <c r="Y156" s="23">
        <v>12.5</v>
      </c>
      <c r="Z156" s="23" t="s">
        <v>1658</v>
      </c>
      <c r="AA156" s="24">
        <v>538884</v>
      </c>
      <c r="AB156" s="23" t="s">
        <v>1659</v>
      </c>
      <c r="AC156" s="23">
        <v>86.02</v>
      </c>
      <c r="AD156" s="26">
        <f t="shared" si="2"/>
        <v>29.308558558558559</v>
      </c>
      <c r="AE156" s="23" t="s">
        <v>364</v>
      </c>
      <c r="AF156" s="23">
        <v>151.6</v>
      </c>
      <c r="AG156" s="23" t="s">
        <v>1660</v>
      </c>
      <c r="AH156" s="23"/>
      <c r="AJ156" s="11"/>
    </row>
    <row r="157" spans="2:36" ht="15.75" x14ac:dyDescent="0.25">
      <c r="B157" s="23" t="s">
        <v>1661</v>
      </c>
      <c r="C157" s="23" t="s">
        <v>1662</v>
      </c>
      <c r="D157" s="23" t="s">
        <v>1662</v>
      </c>
      <c r="E157" s="23" t="s">
        <v>55</v>
      </c>
      <c r="F157" s="23">
        <v>2010</v>
      </c>
      <c r="G157" s="23" t="s">
        <v>56</v>
      </c>
      <c r="H157" s="23" t="s">
        <v>57</v>
      </c>
      <c r="I157" s="24">
        <v>25528</v>
      </c>
      <c r="J157" s="23" t="s">
        <v>1663</v>
      </c>
      <c r="K157" s="23">
        <v>0.8</v>
      </c>
      <c r="L157" s="23" t="s">
        <v>1664</v>
      </c>
      <c r="M157" s="23">
        <v>7.2</v>
      </c>
      <c r="N157" s="23" t="s">
        <v>1665</v>
      </c>
      <c r="O157" s="24">
        <v>735818</v>
      </c>
      <c r="P157" s="23" t="s">
        <v>1666</v>
      </c>
      <c r="Q157" s="23">
        <v>0.4</v>
      </c>
      <c r="R157" s="23" t="s">
        <v>1667</v>
      </c>
      <c r="S157" s="23">
        <v>207</v>
      </c>
      <c r="T157" s="23" t="s">
        <v>1668</v>
      </c>
      <c r="U157" s="24">
        <v>1510399</v>
      </c>
      <c r="V157" s="23" t="s">
        <v>1669</v>
      </c>
      <c r="W157" s="23">
        <v>3.8</v>
      </c>
      <c r="X157" s="23" t="s">
        <v>1670</v>
      </c>
      <c r="Y157" s="23">
        <v>425</v>
      </c>
      <c r="Z157" s="23" t="s">
        <v>1671</v>
      </c>
      <c r="AA157" s="24">
        <v>2246217</v>
      </c>
      <c r="AB157" s="23" t="s">
        <v>1672</v>
      </c>
      <c r="AC157" s="23">
        <v>86.02</v>
      </c>
      <c r="AD157" s="26">
        <f t="shared" si="2"/>
        <v>28.82395800689439</v>
      </c>
      <c r="AE157" s="23" t="s">
        <v>584</v>
      </c>
      <c r="AF157" s="23">
        <v>632</v>
      </c>
      <c r="AG157" s="23" t="s">
        <v>1673</v>
      </c>
      <c r="AH157" s="23"/>
      <c r="AJ157" s="11"/>
    </row>
    <row r="158" spans="2:36" ht="15.75" x14ac:dyDescent="0.25">
      <c r="B158" s="23" t="s">
        <v>1674</v>
      </c>
      <c r="C158" s="23" t="s">
        <v>1675</v>
      </c>
      <c r="D158" s="23" t="s">
        <v>1676</v>
      </c>
      <c r="E158" s="23" t="s">
        <v>55</v>
      </c>
      <c r="F158" s="23">
        <v>2010</v>
      </c>
      <c r="G158" s="23" t="s">
        <v>56</v>
      </c>
      <c r="H158" s="23" t="s">
        <v>57</v>
      </c>
      <c r="I158" s="24">
        <v>2901</v>
      </c>
      <c r="J158" s="23" t="s">
        <v>1677</v>
      </c>
      <c r="K158" s="23">
        <v>0.1</v>
      </c>
      <c r="L158" s="23" t="s">
        <v>173</v>
      </c>
      <c r="M158" s="23">
        <v>0.8</v>
      </c>
      <c r="N158" s="23" t="s">
        <v>469</v>
      </c>
      <c r="O158" s="24">
        <v>83559</v>
      </c>
      <c r="P158" s="23" t="s">
        <v>1678</v>
      </c>
      <c r="Q158" s="23">
        <v>0.1</v>
      </c>
      <c r="R158" s="23" t="s">
        <v>117</v>
      </c>
      <c r="S158" s="23">
        <v>23.5</v>
      </c>
      <c r="T158" s="23" t="s">
        <v>1679</v>
      </c>
      <c r="U158" s="23">
        <v>465</v>
      </c>
      <c r="V158" s="23" t="s">
        <v>1680</v>
      </c>
      <c r="W158" s="23">
        <v>0</v>
      </c>
      <c r="X158" s="23" t="s">
        <v>80</v>
      </c>
      <c r="Y158" s="23">
        <v>0.1</v>
      </c>
      <c r="Z158" s="23" t="s">
        <v>109</v>
      </c>
      <c r="AA158" s="24">
        <v>84024</v>
      </c>
      <c r="AB158" s="23" t="s">
        <v>1681</v>
      </c>
      <c r="AC158" s="23">
        <v>86.02</v>
      </c>
      <c r="AD158" s="26">
        <f t="shared" si="2"/>
        <v>28.803516028955531</v>
      </c>
      <c r="AE158" s="23" t="s">
        <v>117</v>
      </c>
      <c r="AF158" s="23">
        <v>23.6</v>
      </c>
      <c r="AG158" s="23" t="s">
        <v>1682</v>
      </c>
      <c r="AH158" s="23"/>
      <c r="AJ158" s="11"/>
    </row>
    <row r="159" spans="2:36" ht="15.75" x14ac:dyDescent="0.25">
      <c r="B159" s="23" t="s">
        <v>1683</v>
      </c>
      <c r="C159" s="23" t="s">
        <v>1684</v>
      </c>
      <c r="D159" s="23" t="s">
        <v>1685</v>
      </c>
      <c r="E159" s="23" t="s">
        <v>55</v>
      </c>
      <c r="F159" s="23">
        <v>2010</v>
      </c>
      <c r="G159" s="23" t="s">
        <v>56</v>
      </c>
      <c r="H159" s="23" t="s">
        <v>57</v>
      </c>
      <c r="I159" s="24">
        <v>5251</v>
      </c>
      <c r="J159" s="23" t="s">
        <v>1686</v>
      </c>
      <c r="K159" s="23">
        <v>0.2</v>
      </c>
      <c r="L159" s="23" t="s">
        <v>109</v>
      </c>
      <c r="M159" s="23">
        <v>1.5</v>
      </c>
      <c r="N159" s="23" t="s">
        <v>1687</v>
      </c>
      <c r="O159" s="24">
        <v>149101</v>
      </c>
      <c r="P159" s="23" t="s">
        <v>1688</v>
      </c>
      <c r="Q159" s="23">
        <v>0.1</v>
      </c>
      <c r="R159" s="23" t="s">
        <v>173</v>
      </c>
      <c r="S159" s="23">
        <v>42</v>
      </c>
      <c r="T159" s="23" t="s">
        <v>1689</v>
      </c>
      <c r="U159" s="23">
        <v>825</v>
      </c>
      <c r="V159" s="23" t="s">
        <v>1690</v>
      </c>
      <c r="W159" s="23">
        <v>0</v>
      </c>
      <c r="X159" s="23" t="s">
        <v>80</v>
      </c>
      <c r="Y159" s="23">
        <v>0.2</v>
      </c>
      <c r="Z159" s="23" t="s">
        <v>135</v>
      </c>
      <c r="AA159" s="24">
        <v>149926</v>
      </c>
      <c r="AB159" s="23" t="s">
        <v>1691</v>
      </c>
      <c r="AC159" s="23">
        <v>86.02</v>
      </c>
      <c r="AD159" s="26">
        <f t="shared" si="2"/>
        <v>28.394781946295943</v>
      </c>
      <c r="AE159" s="23" t="s">
        <v>173</v>
      </c>
      <c r="AF159" s="23">
        <v>42.2</v>
      </c>
      <c r="AG159" s="23" t="s">
        <v>1692</v>
      </c>
      <c r="AH159" s="23"/>
      <c r="AJ159" s="11"/>
    </row>
    <row r="160" spans="2:36" ht="15.75" x14ac:dyDescent="0.25">
      <c r="B160" s="23" t="s">
        <v>1693</v>
      </c>
      <c r="C160" s="23" t="s">
        <v>1693</v>
      </c>
      <c r="D160" s="23" t="s">
        <v>1694</v>
      </c>
      <c r="E160" s="23" t="s">
        <v>55</v>
      </c>
      <c r="F160" s="23">
        <v>2010</v>
      </c>
      <c r="G160" s="23" t="s">
        <v>56</v>
      </c>
      <c r="H160" s="23" t="s">
        <v>57</v>
      </c>
      <c r="I160" s="24">
        <v>1843</v>
      </c>
      <c r="J160" s="23" t="s">
        <v>1695</v>
      </c>
      <c r="K160" s="23">
        <v>0.1</v>
      </c>
      <c r="L160" s="23" t="s">
        <v>117</v>
      </c>
      <c r="M160" s="23">
        <v>0.5</v>
      </c>
      <c r="N160" s="23" t="s">
        <v>698</v>
      </c>
      <c r="O160" s="24">
        <v>51998</v>
      </c>
      <c r="P160" s="23" t="s">
        <v>1696</v>
      </c>
      <c r="Q160" s="23">
        <v>0</v>
      </c>
      <c r="R160" s="23" t="s">
        <v>80</v>
      </c>
      <c r="S160" s="23">
        <v>14.6</v>
      </c>
      <c r="T160" s="23" t="s">
        <v>1697</v>
      </c>
      <c r="U160" s="23">
        <v>558</v>
      </c>
      <c r="V160" s="23" t="s">
        <v>1698</v>
      </c>
      <c r="W160" s="23">
        <v>0</v>
      </c>
      <c r="X160" s="23" t="s">
        <v>80</v>
      </c>
      <c r="Y160" s="23">
        <v>0.2</v>
      </c>
      <c r="Z160" s="23" t="s">
        <v>109</v>
      </c>
      <c r="AA160" s="24">
        <v>52556</v>
      </c>
      <c r="AB160" s="23" t="s">
        <v>1699</v>
      </c>
      <c r="AC160" s="23">
        <v>86.02</v>
      </c>
      <c r="AD160" s="26">
        <f t="shared" si="2"/>
        <v>28.213781877373847</v>
      </c>
      <c r="AE160" s="23" t="s">
        <v>80</v>
      </c>
      <c r="AF160" s="23">
        <v>14.8</v>
      </c>
      <c r="AG160" s="23" t="s">
        <v>1700</v>
      </c>
      <c r="AH160" s="23"/>
      <c r="AJ160" s="11"/>
    </row>
    <row r="161" spans="2:36" ht="15.75" x14ac:dyDescent="0.25">
      <c r="B161" s="23" t="s">
        <v>1701</v>
      </c>
      <c r="C161" s="23" t="s">
        <v>1702</v>
      </c>
      <c r="D161" s="23" t="s">
        <v>1703</v>
      </c>
      <c r="E161" s="23" t="s">
        <v>55</v>
      </c>
      <c r="F161" s="23">
        <v>2010</v>
      </c>
      <c r="G161" s="23" t="s">
        <v>56</v>
      </c>
      <c r="H161" s="23" t="s">
        <v>57</v>
      </c>
      <c r="I161" s="24">
        <v>9727</v>
      </c>
      <c r="J161" s="23" t="s">
        <v>1704</v>
      </c>
      <c r="K161" s="23">
        <v>0.3</v>
      </c>
      <c r="L161" s="23" t="s">
        <v>816</v>
      </c>
      <c r="M161" s="23">
        <v>2.7</v>
      </c>
      <c r="N161" s="23" t="s">
        <v>59</v>
      </c>
      <c r="O161" s="24">
        <v>274162</v>
      </c>
      <c r="P161" s="23" t="s">
        <v>1705</v>
      </c>
      <c r="Q161" s="23">
        <v>0.2</v>
      </c>
      <c r="R161" s="23" t="s">
        <v>109</v>
      </c>
      <c r="S161" s="23">
        <v>77.099999999999994</v>
      </c>
      <c r="T161" s="23" t="s">
        <v>1706</v>
      </c>
      <c r="U161" s="24">
        <v>5803</v>
      </c>
      <c r="V161" s="23" t="s">
        <v>1707</v>
      </c>
      <c r="W161" s="23">
        <v>0</v>
      </c>
      <c r="X161" s="23" t="s">
        <v>80</v>
      </c>
      <c r="Y161" s="23">
        <v>1.6</v>
      </c>
      <c r="Z161" s="23" t="s">
        <v>1708</v>
      </c>
      <c r="AA161" s="24">
        <v>279965</v>
      </c>
      <c r="AB161" s="23" t="s">
        <v>1709</v>
      </c>
      <c r="AC161" s="23">
        <v>86.02</v>
      </c>
      <c r="AD161" s="26">
        <f t="shared" si="2"/>
        <v>28.185668757067955</v>
      </c>
      <c r="AE161" s="23" t="s">
        <v>109</v>
      </c>
      <c r="AF161" s="23">
        <v>78.8</v>
      </c>
      <c r="AG161" s="23" t="s">
        <v>1710</v>
      </c>
      <c r="AH161" s="23"/>
      <c r="AJ161" s="11"/>
    </row>
    <row r="162" spans="2:36" ht="15.75" x14ac:dyDescent="0.25">
      <c r="B162" s="23" t="s">
        <v>1711</v>
      </c>
      <c r="C162" s="23" t="s">
        <v>1712</v>
      </c>
      <c r="D162" s="23" t="s">
        <v>1713</v>
      </c>
      <c r="E162" s="23" t="s">
        <v>55</v>
      </c>
      <c r="F162" s="23">
        <v>2010</v>
      </c>
      <c r="G162" s="23" t="s">
        <v>56</v>
      </c>
      <c r="H162" s="23" t="s">
        <v>57</v>
      </c>
      <c r="I162" s="24">
        <v>4610</v>
      </c>
      <c r="J162" s="23" t="s">
        <v>1714</v>
      </c>
      <c r="K162" s="23">
        <v>0.2</v>
      </c>
      <c r="L162" s="23" t="s">
        <v>109</v>
      </c>
      <c r="M162" s="23">
        <v>1.3</v>
      </c>
      <c r="N162" s="23" t="s">
        <v>974</v>
      </c>
      <c r="O162" s="24">
        <v>129126</v>
      </c>
      <c r="P162" s="23" t="s">
        <v>1715</v>
      </c>
      <c r="Q162" s="23">
        <v>0.1</v>
      </c>
      <c r="R162" s="23" t="s">
        <v>173</v>
      </c>
      <c r="S162" s="23">
        <v>36.299999999999997</v>
      </c>
      <c r="T162" s="23" t="s">
        <v>1716</v>
      </c>
      <c r="U162" s="24">
        <v>17132</v>
      </c>
      <c r="V162" s="23" t="s">
        <v>1717</v>
      </c>
      <c r="W162" s="23">
        <v>0</v>
      </c>
      <c r="X162" s="23" t="s">
        <v>117</v>
      </c>
      <c r="Y162" s="23">
        <v>4.8</v>
      </c>
      <c r="Z162" s="23" t="s">
        <v>1718</v>
      </c>
      <c r="AA162" s="24">
        <v>146258</v>
      </c>
      <c r="AB162" s="23" t="s">
        <v>1719</v>
      </c>
      <c r="AC162" s="23">
        <v>86.02</v>
      </c>
      <c r="AD162" s="26">
        <f t="shared" si="2"/>
        <v>28.009978308026032</v>
      </c>
      <c r="AE162" s="23" t="s">
        <v>173</v>
      </c>
      <c r="AF162" s="23">
        <v>41.2</v>
      </c>
      <c r="AG162" s="23" t="s">
        <v>1720</v>
      </c>
      <c r="AH162" s="23"/>
      <c r="AJ162" s="11"/>
    </row>
    <row r="163" spans="2:36" ht="15.75" x14ac:dyDescent="0.25">
      <c r="B163" s="23" t="s">
        <v>1721</v>
      </c>
      <c r="C163" s="23" t="s">
        <v>1721</v>
      </c>
      <c r="D163" s="23" t="s">
        <v>1722</v>
      </c>
      <c r="E163" s="23" t="s">
        <v>55</v>
      </c>
      <c r="F163" s="23">
        <v>2010</v>
      </c>
      <c r="G163" s="23" t="s">
        <v>56</v>
      </c>
      <c r="H163" s="23" t="s">
        <v>57</v>
      </c>
      <c r="I163" s="24">
        <v>8051</v>
      </c>
      <c r="J163" s="23" t="s">
        <v>1723</v>
      </c>
      <c r="K163" s="23">
        <v>0.3</v>
      </c>
      <c r="L163" s="23" t="s">
        <v>258</v>
      </c>
      <c r="M163" s="23">
        <v>2.2999999999999998</v>
      </c>
      <c r="N163" s="23" t="s">
        <v>1724</v>
      </c>
      <c r="O163" s="24">
        <v>222500</v>
      </c>
      <c r="P163" s="23" t="s">
        <v>1725</v>
      </c>
      <c r="Q163" s="23">
        <v>0.1</v>
      </c>
      <c r="R163" s="23" t="s">
        <v>135</v>
      </c>
      <c r="S163" s="23">
        <v>62.6</v>
      </c>
      <c r="T163" s="23" t="s">
        <v>1726</v>
      </c>
      <c r="U163" s="24">
        <v>101054</v>
      </c>
      <c r="V163" s="23" t="s">
        <v>1727</v>
      </c>
      <c r="W163" s="23">
        <v>0.3</v>
      </c>
      <c r="X163" s="23" t="s">
        <v>364</v>
      </c>
      <c r="Y163" s="23">
        <v>28.4</v>
      </c>
      <c r="Z163" s="23" t="s">
        <v>1728</v>
      </c>
      <c r="AA163" s="24">
        <v>323555</v>
      </c>
      <c r="AB163" s="23" t="s">
        <v>1729</v>
      </c>
      <c r="AC163" s="23">
        <v>86.02</v>
      </c>
      <c r="AD163" s="26">
        <f t="shared" si="2"/>
        <v>27.636318469755309</v>
      </c>
      <c r="AE163" s="23" t="s">
        <v>135</v>
      </c>
      <c r="AF163" s="23">
        <v>91</v>
      </c>
      <c r="AG163" s="23" t="s">
        <v>1730</v>
      </c>
      <c r="AH163" s="23"/>
      <c r="AJ163" s="11"/>
    </row>
    <row r="164" spans="2:36" ht="15.75" x14ac:dyDescent="0.25">
      <c r="B164" s="23" t="s">
        <v>1731</v>
      </c>
      <c r="C164" s="23" t="s">
        <v>1732</v>
      </c>
      <c r="D164" s="23" t="s">
        <v>1733</v>
      </c>
      <c r="E164" s="23" t="s">
        <v>55</v>
      </c>
      <c r="F164" s="23">
        <v>2010</v>
      </c>
      <c r="G164" s="23" t="s">
        <v>56</v>
      </c>
      <c r="H164" s="23" t="s">
        <v>57</v>
      </c>
      <c r="I164" s="24">
        <v>8219</v>
      </c>
      <c r="J164" s="23" t="s">
        <v>1734</v>
      </c>
      <c r="K164" s="23">
        <v>0.3</v>
      </c>
      <c r="L164" s="23" t="s">
        <v>364</v>
      </c>
      <c r="M164" s="23">
        <v>2.2999999999999998</v>
      </c>
      <c r="N164" s="23" t="s">
        <v>1735</v>
      </c>
      <c r="O164" s="24">
        <v>223218</v>
      </c>
      <c r="P164" s="23" t="s">
        <v>1736</v>
      </c>
      <c r="Q164" s="23">
        <v>0.1</v>
      </c>
      <c r="R164" s="23" t="s">
        <v>109</v>
      </c>
      <c r="S164" s="23">
        <v>62.8</v>
      </c>
      <c r="T164" s="23" t="s">
        <v>1737</v>
      </c>
      <c r="U164" s="24">
        <v>4145</v>
      </c>
      <c r="V164" s="23" t="s">
        <v>1738</v>
      </c>
      <c r="W164" s="23">
        <v>0</v>
      </c>
      <c r="X164" s="23" t="s">
        <v>80</v>
      </c>
      <c r="Y164" s="23">
        <v>1.2</v>
      </c>
      <c r="Z164" s="23" t="s">
        <v>933</v>
      </c>
      <c r="AA164" s="24">
        <v>227362</v>
      </c>
      <c r="AB164" s="23" t="s">
        <v>1739</v>
      </c>
      <c r="AC164" s="23">
        <v>86.02</v>
      </c>
      <c r="AD164" s="26">
        <f t="shared" si="2"/>
        <v>27.158778440199537</v>
      </c>
      <c r="AE164" s="23" t="s">
        <v>173</v>
      </c>
      <c r="AF164" s="23">
        <v>64</v>
      </c>
      <c r="AG164" s="23" t="s">
        <v>1740</v>
      </c>
      <c r="AH164" s="23"/>
      <c r="AJ164" s="11"/>
    </row>
    <row r="165" spans="2:36" ht="15.75" x14ac:dyDescent="0.25">
      <c r="B165" s="23" t="s">
        <v>1741</v>
      </c>
      <c r="C165" s="23" t="s">
        <v>1741</v>
      </c>
      <c r="D165" s="23" t="s">
        <v>1742</v>
      </c>
      <c r="E165" s="23" t="s">
        <v>55</v>
      </c>
      <c r="F165" s="23">
        <v>2010</v>
      </c>
      <c r="G165" s="23" t="s">
        <v>56</v>
      </c>
      <c r="H165" s="23" t="s">
        <v>57</v>
      </c>
      <c r="I165" s="23">
        <v>483</v>
      </c>
      <c r="J165" s="23" t="s">
        <v>1743</v>
      </c>
      <c r="K165" s="23">
        <v>0</v>
      </c>
      <c r="L165" s="23" t="s">
        <v>80</v>
      </c>
      <c r="M165" s="23">
        <v>0.1</v>
      </c>
      <c r="N165" s="23" t="s">
        <v>109</v>
      </c>
      <c r="O165" s="24">
        <v>13092</v>
      </c>
      <c r="P165" s="23" t="s">
        <v>1744</v>
      </c>
      <c r="Q165" s="23">
        <v>0</v>
      </c>
      <c r="R165" s="23" t="s">
        <v>80</v>
      </c>
      <c r="S165" s="23">
        <v>3.7</v>
      </c>
      <c r="T165" s="23" t="s">
        <v>1745</v>
      </c>
      <c r="U165" s="23">
        <v>317</v>
      </c>
      <c r="V165" s="23" t="s">
        <v>1746</v>
      </c>
      <c r="W165" s="23">
        <v>0</v>
      </c>
      <c r="X165" s="23" t="s">
        <v>80</v>
      </c>
      <c r="Y165" s="23">
        <v>0.1</v>
      </c>
      <c r="Z165" s="23" t="s">
        <v>120</v>
      </c>
      <c r="AA165" s="24">
        <v>13408</v>
      </c>
      <c r="AB165" s="23" t="s">
        <v>1747</v>
      </c>
      <c r="AC165" s="23">
        <v>86.02</v>
      </c>
      <c r="AD165" s="26">
        <f t="shared" si="2"/>
        <v>27.105590062111801</v>
      </c>
      <c r="AE165" s="23" t="s">
        <v>80</v>
      </c>
      <c r="AF165" s="23">
        <v>3.8</v>
      </c>
      <c r="AG165" s="23" t="s">
        <v>1748</v>
      </c>
      <c r="AH165" s="23"/>
      <c r="AJ165" s="11"/>
    </row>
    <row r="166" spans="2:36" ht="15.75" x14ac:dyDescent="0.25">
      <c r="B166" s="23" t="s">
        <v>1749</v>
      </c>
      <c r="C166" s="23" t="s">
        <v>1750</v>
      </c>
      <c r="D166" s="23" t="s">
        <v>1751</v>
      </c>
      <c r="E166" s="23" t="s">
        <v>55</v>
      </c>
      <c r="F166" s="23">
        <v>2010</v>
      </c>
      <c r="G166" s="23" t="s">
        <v>56</v>
      </c>
      <c r="H166" s="23" t="s">
        <v>57</v>
      </c>
      <c r="I166" s="24">
        <v>6431</v>
      </c>
      <c r="J166" s="23" t="s">
        <v>1752</v>
      </c>
      <c r="K166" s="23">
        <v>0.2</v>
      </c>
      <c r="L166" s="23" t="s">
        <v>364</v>
      </c>
      <c r="M166" s="23">
        <v>1.8</v>
      </c>
      <c r="N166" s="23" t="s">
        <v>1753</v>
      </c>
      <c r="O166" s="24">
        <v>173266</v>
      </c>
      <c r="P166" s="23" t="s">
        <v>1754</v>
      </c>
      <c r="Q166" s="23">
        <v>0.1</v>
      </c>
      <c r="R166" s="23" t="s">
        <v>173</v>
      </c>
      <c r="S166" s="23">
        <v>48.8</v>
      </c>
      <c r="T166" s="23" t="s">
        <v>1755</v>
      </c>
      <c r="U166" s="24">
        <v>1213</v>
      </c>
      <c r="V166" s="23" t="s">
        <v>1756</v>
      </c>
      <c r="W166" s="23">
        <v>0</v>
      </c>
      <c r="X166" s="23" t="s">
        <v>80</v>
      </c>
      <c r="Y166" s="23">
        <v>0.3</v>
      </c>
      <c r="Z166" s="23" t="s">
        <v>258</v>
      </c>
      <c r="AA166" s="24">
        <v>174479</v>
      </c>
      <c r="AB166" s="23" t="s">
        <v>1757</v>
      </c>
      <c r="AC166" s="23">
        <v>86.02</v>
      </c>
      <c r="AD166" s="26">
        <f t="shared" si="2"/>
        <v>26.942310682631007</v>
      </c>
      <c r="AE166" s="23" t="s">
        <v>173</v>
      </c>
      <c r="AF166" s="23">
        <v>49.1</v>
      </c>
      <c r="AG166" s="23" t="s">
        <v>1758</v>
      </c>
      <c r="AH166" s="23"/>
      <c r="AJ166" s="11"/>
    </row>
    <row r="167" spans="2:36" ht="15.75" x14ac:dyDescent="0.25">
      <c r="B167" s="23" t="s">
        <v>1759</v>
      </c>
      <c r="C167" s="23" t="s">
        <v>1759</v>
      </c>
      <c r="D167" s="23" t="s">
        <v>1760</v>
      </c>
      <c r="E167" s="23" t="s">
        <v>55</v>
      </c>
      <c r="F167" s="23">
        <v>2010</v>
      </c>
      <c r="G167" s="23" t="s">
        <v>56</v>
      </c>
      <c r="H167" s="23" t="s">
        <v>57</v>
      </c>
      <c r="I167" s="24">
        <v>6631</v>
      </c>
      <c r="J167" s="23" t="s">
        <v>1761</v>
      </c>
      <c r="K167" s="23">
        <v>0.2</v>
      </c>
      <c r="L167" s="23" t="s">
        <v>1762</v>
      </c>
      <c r="M167" s="23">
        <v>1.9</v>
      </c>
      <c r="N167" s="23" t="s">
        <v>1763</v>
      </c>
      <c r="O167" s="24">
        <v>178612</v>
      </c>
      <c r="P167" s="23" t="s">
        <v>1764</v>
      </c>
      <c r="Q167" s="23">
        <v>0.1</v>
      </c>
      <c r="R167" s="23" t="s">
        <v>314</v>
      </c>
      <c r="S167" s="23">
        <v>50.3</v>
      </c>
      <c r="T167" s="23" t="s">
        <v>1765</v>
      </c>
      <c r="U167" s="24">
        <v>3459</v>
      </c>
      <c r="V167" s="23" t="s">
        <v>1766</v>
      </c>
      <c r="W167" s="23">
        <v>0</v>
      </c>
      <c r="X167" s="23" t="s">
        <v>80</v>
      </c>
      <c r="Y167" s="23">
        <v>1</v>
      </c>
      <c r="Z167" s="23" t="s">
        <v>1767</v>
      </c>
      <c r="AA167" s="24">
        <v>182071</v>
      </c>
      <c r="AB167" s="23" t="s">
        <v>1768</v>
      </c>
      <c r="AC167" s="23">
        <v>86.02</v>
      </c>
      <c r="AD167" s="26">
        <f t="shared" si="2"/>
        <v>26.935907103001057</v>
      </c>
      <c r="AE167" s="23" t="s">
        <v>120</v>
      </c>
      <c r="AF167" s="23">
        <v>51.2</v>
      </c>
      <c r="AG167" s="23" t="s">
        <v>1769</v>
      </c>
      <c r="AH167" s="23"/>
      <c r="AJ167" s="11"/>
    </row>
    <row r="168" spans="2:36" ht="15.75" x14ac:dyDescent="0.25">
      <c r="B168" s="23" t="s">
        <v>1770</v>
      </c>
      <c r="C168" s="23" t="s">
        <v>1770</v>
      </c>
      <c r="D168" s="23" t="s">
        <v>1771</v>
      </c>
      <c r="E168" s="23" t="s">
        <v>55</v>
      </c>
      <c r="F168" s="23">
        <v>2010</v>
      </c>
      <c r="G168" s="23" t="s">
        <v>56</v>
      </c>
      <c r="H168" s="23" t="s">
        <v>57</v>
      </c>
      <c r="I168" s="23">
        <v>718</v>
      </c>
      <c r="J168" s="23" t="s">
        <v>1772</v>
      </c>
      <c r="K168" s="23">
        <v>0</v>
      </c>
      <c r="L168" s="23" t="s">
        <v>80</v>
      </c>
      <c r="M168" s="23">
        <v>0.2</v>
      </c>
      <c r="N168" s="23" t="s">
        <v>135</v>
      </c>
      <c r="O168" s="24">
        <v>19004</v>
      </c>
      <c r="P168" s="23" t="s">
        <v>1773</v>
      </c>
      <c r="Q168" s="23">
        <v>0</v>
      </c>
      <c r="R168" s="23" t="s">
        <v>80</v>
      </c>
      <c r="S168" s="23">
        <v>5.3</v>
      </c>
      <c r="T168" s="23" t="s">
        <v>1774</v>
      </c>
      <c r="U168" s="23">
        <v>320</v>
      </c>
      <c r="V168" s="23" t="s">
        <v>1775</v>
      </c>
      <c r="W168" s="23">
        <v>0</v>
      </c>
      <c r="X168" s="23" t="s">
        <v>80</v>
      </c>
      <c r="Y168" s="23">
        <v>0.1</v>
      </c>
      <c r="Z168" s="23" t="s">
        <v>120</v>
      </c>
      <c r="AA168" s="24">
        <v>19324</v>
      </c>
      <c r="AB168" s="23" t="s">
        <v>1776</v>
      </c>
      <c r="AC168" s="23">
        <v>86.02</v>
      </c>
      <c r="AD168" s="26">
        <f t="shared" si="2"/>
        <v>26.467966573816156</v>
      </c>
      <c r="AE168" s="23" t="s">
        <v>80</v>
      </c>
      <c r="AF168" s="23">
        <v>5.4</v>
      </c>
      <c r="AG168" s="23" t="s">
        <v>1777</v>
      </c>
      <c r="AH168" s="23"/>
      <c r="AJ168" s="11"/>
    </row>
    <row r="169" spans="2:36" ht="15.75" x14ac:dyDescent="0.25">
      <c r="B169" s="23" t="s">
        <v>1778</v>
      </c>
      <c r="C169" s="23" t="s">
        <v>1778</v>
      </c>
      <c r="D169" s="23" t="s">
        <v>1779</v>
      </c>
      <c r="E169" s="23" t="s">
        <v>55</v>
      </c>
      <c r="F169" s="23">
        <v>2010</v>
      </c>
      <c r="G169" s="23" t="s">
        <v>56</v>
      </c>
      <c r="H169" s="23" t="s">
        <v>57</v>
      </c>
      <c r="I169" s="23">
        <v>979</v>
      </c>
      <c r="J169" s="23" t="s">
        <v>1780</v>
      </c>
      <c r="K169" s="23">
        <v>0</v>
      </c>
      <c r="L169" s="23" t="s">
        <v>117</v>
      </c>
      <c r="M169" s="23">
        <v>0.3</v>
      </c>
      <c r="N169" s="23" t="s">
        <v>185</v>
      </c>
      <c r="O169" s="24">
        <v>25744</v>
      </c>
      <c r="P169" s="23" t="s">
        <v>1781</v>
      </c>
      <c r="Q169" s="23">
        <v>0</v>
      </c>
      <c r="R169" s="23" t="s">
        <v>80</v>
      </c>
      <c r="S169" s="23">
        <v>7.2</v>
      </c>
      <c r="T169" s="23" t="s">
        <v>1782</v>
      </c>
      <c r="U169" s="24">
        <v>1193</v>
      </c>
      <c r="V169" s="23" t="s">
        <v>1783</v>
      </c>
      <c r="W169" s="23">
        <v>0</v>
      </c>
      <c r="X169" s="23" t="s">
        <v>80</v>
      </c>
      <c r="Y169" s="23">
        <v>0.3</v>
      </c>
      <c r="Z169" s="23" t="s">
        <v>258</v>
      </c>
      <c r="AA169" s="24">
        <v>26937</v>
      </c>
      <c r="AB169" s="23" t="s">
        <v>1784</v>
      </c>
      <c r="AC169" s="23">
        <v>86.02</v>
      </c>
      <c r="AD169" s="26">
        <f t="shared" si="2"/>
        <v>26.296220633299285</v>
      </c>
      <c r="AE169" s="23" t="s">
        <v>80</v>
      </c>
      <c r="AF169" s="23">
        <v>7.6</v>
      </c>
      <c r="AG169" s="23" t="s">
        <v>1785</v>
      </c>
      <c r="AH169" s="23"/>
      <c r="AJ169" s="11"/>
    </row>
    <row r="170" spans="2:36" ht="15.75" x14ac:dyDescent="0.25">
      <c r="B170" s="23" t="s">
        <v>1786</v>
      </c>
      <c r="C170" s="23" t="s">
        <v>1787</v>
      </c>
      <c r="D170" s="23" t="s">
        <v>1788</v>
      </c>
      <c r="E170" s="23" t="s">
        <v>55</v>
      </c>
      <c r="F170" s="23">
        <v>2010</v>
      </c>
      <c r="G170" s="23" t="s">
        <v>56</v>
      </c>
      <c r="H170" s="23" t="s">
        <v>57</v>
      </c>
      <c r="I170" s="23">
        <v>370</v>
      </c>
      <c r="J170" s="23" t="s">
        <v>1789</v>
      </c>
      <c r="K170" s="23">
        <v>0</v>
      </c>
      <c r="L170" s="23" t="s">
        <v>80</v>
      </c>
      <c r="M170" s="23">
        <v>0.1</v>
      </c>
      <c r="N170" s="23" t="s">
        <v>120</v>
      </c>
      <c r="O170" s="24">
        <v>9519</v>
      </c>
      <c r="P170" s="23" t="s">
        <v>1790</v>
      </c>
      <c r="Q170" s="23">
        <v>0</v>
      </c>
      <c r="R170" s="23" t="s">
        <v>80</v>
      </c>
      <c r="S170" s="23">
        <v>2.7</v>
      </c>
      <c r="T170" s="23" t="s">
        <v>1791</v>
      </c>
      <c r="U170" s="23">
        <v>68</v>
      </c>
      <c r="V170" s="23" t="s">
        <v>1792</v>
      </c>
      <c r="W170" s="23">
        <v>0</v>
      </c>
      <c r="X170" s="23" t="s">
        <v>80</v>
      </c>
      <c r="Y170" s="23">
        <v>0</v>
      </c>
      <c r="Z170" s="23" t="s">
        <v>80</v>
      </c>
      <c r="AA170" s="24">
        <v>9587</v>
      </c>
      <c r="AB170" s="23" t="s">
        <v>1793</v>
      </c>
      <c r="AC170" s="23">
        <v>86.02</v>
      </c>
      <c r="AD170" s="26">
        <f t="shared" si="2"/>
        <v>25.727027027027027</v>
      </c>
      <c r="AE170" s="23" t="s">
        <v>80</v>
      </c>
      <c r="AF170" s="23">
        <v>2.7</v>
      </c>
      <c r="AG170" s="23" t="s">
        <v>1791</v>
      </c>
      <c r="AH170" s="23"/>
      <c r="AJ170" s="11"/>
    </row>
    <row r="171" spans="2:36" ht="15.75" x14ac:dyDescent="0.25">
      <c r="B171" s="23" t="s">
        <v>1794</v>
      </c>
      <c r="C171" s="23" t="s">
        <v>1795</v>
      </c>
      <c r="D171" s="23" t="s">
        <v>1795</v>
      </c>
      <c r="E171" s="23" t="s">
        <v>55</v>
      </c>
      <c r="F171" s="23">
        <v>2010</v>
      </c>
      <c r="G171" s="23" t="s">
        <v>56</v>
      </c>
      <c r="H171" s="23" t="s">
        <v>57</v>
      </c>
      <c r="I171" s="23">
        <v>614</v>
      </c>
      <c r="J171" s="23" t="s">
        <v>1796</v>
      </c>
      <c r="K171" s="23">
        <v>0</v>
      </c>
      <c r="L171" s="23" t="s">
        <v>80</v>
      </c>
      <c r="M171" s="23">
        <v>0.2</v>
      </c>
      <c r="N171" s="23" t="s">
        <v>135</v>
      </c>
      <c r="O171" s="24">
        <v>15648</v>
      </c>
      <c r="P171" s="23" t="s">
        <v>1797</v>
      </c>
      <c r="Q171" s="23">
        <v>0</v>
      </c>
      <c r="R171" s="23" t="s">
        <v>80</v>
      </c>
      <c r="S171" s="23">
        <v>4.4000000000000004</v>
      </c>
      <c r="T171" s="23" t="s">
        <v>1798</v>
      </c>
      <c r="U171" s="23">
        <v>278</v>
      </c>
      <c r="V171" s="23" t="s">
        <v>1799</v>
      </c>
      <c r="W171" s="23">
        <v>0</v>
      </c>
      <c r="X171" s="23" t="s">
        <v>80</v>
      </c>
      <c r="Y171" s="23">
        <v>0.1</v>
      </c>
      <c r="Z171" s="23" t="s">
        <v>120</v>
      </c>
      <c r="AA171" s="24">
        <v>15926</v>
      </c>
      <c r="AB171" s="23" t="s">
        <v>1800</v>
      </c>
      <c r="AC171" s="23">
        <v>86.02</v>
      </c>
      <c r="AD171" s="26">
        <f t="shared" si="2"/>
        <v>25.485342019543975</v>
      </c>
      <c r="AE171" s="23" t="s">
        <v>80</v>
      </c>
      <c r="AF171" s="23">
        <v>4.5</v>
      </c>
      <c r="AG171" s="23" t="s">
        <v>1801</v>
      </c>
      <c r="AH171" s="23"/>
      <c r="AJ171" s="11"/>
    </row>
    <row r="172" spans="2:36" ht="15.75" x14ac:dyDescent="0.25">
      <c r="B172" s="23" t="s">
        <v>1802</v>
      </c>
      <c r="C172" s="23" t="s">
        <v>1803</v>
      </c>
      <c r="D172" s="23" t="s">
        <v>1803</v>
      </c>
      <c r="E172" s="23" t="s">
        <v>55</v>
      </c>
      <c r="F172" s="23">
        <v>2010</v>
      </c>
      <c r="G172" s="23" t="s">
        <v>56</v>
      </c>
      <c r="H172" s="23" t="s">
        <v>57</v>
      </c>
      <c r="I172" s="23">
        <v>284</v>
      </c>
      <c r="J172" s="23" t="s">
        <v>1804</v>
      </c>
      <c r="K172" s="23">
        <v>0</v>
      </c>
      <c r="L172" s="23" t="s">
        <v>80</v>
      </c>
      <c r="M172" s="23">
        <v>0.1</v>
      </c>
      <c r="N172" s="23" t="s">
        <v>117</v>
      </c>
      <c r="O172" s="24">
        <v>7224</v>
      </c>
      <c r="P172" s="23" t="s">
        <v>1805</v>
      </c>
      <c r="Q172" s="23">
        <v>0</v>
      </c>
      <c r="R172" s="23" t="s">
        <v>80</v>
      </c>
      <c r="S172" s="23">
        <v>2</v>
      </c>
      <c r="T172" s="23" t="s">
        <v>1806</v>
      </c>
      <c r="U172" s="23">
        <v>263</v>
      </c>
      <c r="V172" s="23" t="s">
        <v>1807</v>
      </c>
      <c r="W172" s="23">
        <v>0</v>
      </c>
      <c r="X172" s="23" t="s">
        <v>80</v>
      </c>
      <c r="Y172" s="23">
        <v>0.1</v>
      </c>
      <c r="Z172" s="23" t="s">
        <v>117</v>
      </c>
      <c r="AA172" s="24">
        <v>7487</v>
      </c>
      <c r="AB172" s="23" t="s">
        <v>1808</v>
      </c>
      <c r="AC172" s="23">
        <v>86.02</v>
      </c>
      <c r="AD172" s="26">
        <f t="shared" si="2"/>
        <v>25.43661971830986</v>
      </c>
      <c r="AE172" s="23" t="s">
        <v>80</v>
      </c>
      <c r="AF172" s="23">
        <v>2.1</v>
      </c>
      <c r="AG172" s="23" t="s">
        <v>1809</v>
      </c>
      <c r="AH172" s="23"/>
      <c r="AJ172" s="11"/>
    </row>
    <row r="173" spans="2:36" ht="15.75" x14ac:dyDescent="0.25">
      <c r="B173" s="23" t="s">
        <v>1810</v>
      </c>
      <c r="C173" s="23" t="s">
        <v>1810</v>
      </c>
      <c r="D173" s="23" t="s">
        <v>1811</v>
      </c>
      <c r="E173" s="23" t="s">
        <v>55</v>
      </c>
      <c r="F173" s="23">
        <v>2010</v>
      </c>
      <c r="G173" s="23" t="s">
        <v>56</v>
      </c>
      <c r="H173" s="23" t="s">
        <v>57</v>
      </c>
      <c r="I173" s="24">
        <v>14758</v>
      </c>
      <c r="J173" s="23" t="s">
        <v>1812</v>
      </c>
      <c r="K173" s="23">
        <v>0.5</v>
      </c>
      <c r="L173" s="23" t="s">
        <v>378</v>
      </c>
      <c r="M173" s="23">
        <v>4.2</v>
      </c>
      <c r="N173" s="23" t="s">
        <v>1813</v>
      </c>
      <c r="O173" s="24">
        <v>375168</v>
      </c>
      <c r="P173" s="23" t="s">
        <v>1814</v>
      </c>
      <c r="Q173" s="23">
        <v>0.2</v>
      </c>
      <c r="R173" s="23" t="s">
        <v>135</v>
      </c>
      <c r="S173" s="23">
        <v>105.6</v>
      </c>
      <c r="T173" s="23" t="s">
        <v>1815</v>
      </c>
      <c r="U173" s="24">
        <v>2542</v>
      </c>
      <c r="V173" s="23" t="s">
        <v>1816</v>
      </c>
      <c r="W173" s="23">
        <v>0</v>
      </c>
      <c r="X173" s="23" t="s">
        <v>80</v>
      </c>
      <c r="Y173" s="23">
        <v>0.7</v>
      </c>
      <c r="Z173" s="23" t="s">
        <v>1534</v>
      </c>
      <c r="AA173" s="24">
        <v>377710</v>
      </c>
      <c r="AB173" s="23" t="s">
        <v>1817</v>
      </c>
      <c r="AC173" s="23">
        <v>86.02</v>
      </c>
      <c r="AD173" s="26">
        <f t="shared" si="2"/>
        <v>25.421330803631928</v>
      </c>
      <c r="AE173" s="23" t="s">
        <v>109</v>
      </c>
      <c r="AF173" s="23">
        <v>106.3</v>
      </c>
      <c r="AG173" s="23" t="s">
        <v>1818</v>
      </c>
      <c r="AH173" s="23"/>
      <c r="AJ173" s="11"/>
    </row>
    <row r="174" spans="2:36" ht="15.75" x14ac:dyDescent="0.25">
      <c r="B174" s="23" t="s">
        <v>1819</v>
      </c>
      <c r="C174" s="23" t="s">
        <v>1819</v>
      </c>
      <c r="D174" s="23" t="s">
        <v>1820</v>
      </c>
      <c r="E174" s="23" t="s">
        <v>55</v>
      </c>
      <c r="F174" s="23">
        <v>2010</v>
      </c>
      <c r="G174" s="23" t="s">
        <v>56</v>
      </c>
      <c r="H174" s="23" t="s">
        <v>57</v>
      </c>
      <c r="I174" s="24">
        <v>12127</v>
      </c>
      <c r="J174" s="23" t="s">
        <v>1821</v>
      </c>
      <c r="K174" s="23">
        <v>0.4</v>
      </c>
      <c r="L174" s="23" t="s">
        <v>65</v>
      </c>
      <c r="M174" s="23">
        <v>3.4</v>
      </c>
      <c r="N174" s="23" t="s">
        <v>1822</v>
      </c>
      <c r="O174" s="24">
        <v>302730</v>
      </c>
      <c r="P174" s="23" t="s">
        <v>1823</v>
      </c>
      <c r="Q174" s="23">
        <v>0.2</v>
      </c>
      <c r="R174" s="23" t="s">
        <v>109</v>
      </c>
      <c r="S174" s="23">
        <v>85.2</v>
      </c>
      <c r="T174" s="23" t="s">
        <v>1824</v>
      </c>
      <c r="U174" s="24">
        <v>2687</v>
      </c>
      <c r="V174" s="23" t="s">
        <v>1825</v>
      </c>
      <c r="W174" s="23">
        <v>0</v>
      </c>
      <c r="X174" s="23" t="s">
        <v>80</v>
      </c>
      <c r="Y174" s="23">
        <v>0.8</v>
      </c>
      <c r="Z174" s="23" t="s">
        <v>1534</v>
      </c>
      <c r="AA174" s="24">
        <v>305418</v>
      </c>
      <c r="AB174" s="23" t="s">
        <v>1826</v>
      </c>
      <c r="AC174" s="23">
        <v>86.02</v>
      </c>
      <c r="AD174" s="26">
        <f t="shared" si="2"/>
        <v>24.963305021852065</v>
      </c>
      <c r="AE174" s="23" t="s">
        <v>109</v>
      </c>
      <c r="AF174" s="23">
        <v>85.9</v>
      </c>
      <c r="AG174" s="23" t="s">
        <v>1827</v>
      </c>
      <c r="AH174" s="23"/>
      <c r="AJ174" s="11"/>
    </row>
    <row r="175" spans="2:36" ht="15.75" x14ac:dyDescent="0.25">
      <c r="B175" s="23" t="s">
        <v>1828</v>
      </c>
      <c r="C175" s="23" t="s">
        <v>1829</v>
      </c>
      <c r="D175" s="23" t="s">
        <v>1830</v>
      </c>
      <c r="E175" s="23" t="s">
        <v>55</v>
      </c>
      <c r="F175" s="23">
        <v>2010</v>
      </c>
      <c r="G175" s="23" t="s">
        <v>56</v>
      </c>
      <c r="H175" s="23" t="s">
        <v>57</v>
      </c>
      <c r="I175" s="24">
        <v>4553</v>
      </c>
      <c r="J175" s="23" t="s">
        <v>1831</v>
      </c>
      <c r="K175" s="23">
        <v>0.1</v>
      </c>
      <c r="L175" s="23" t="s">
        <v>109</v>
      </c>
      <c r="M175" s="23">
        <v>1.3</v>
      </c>
      <c r="N175" s="23" t="s">
        <v>910</v>
      </c>
      <c r="O175" s="24">
        <v>111813</v>
      </c>
      <c r="P175" s="23" t="s">
        <v>1832</v>
      </c>
      <c r="Q175" s="23">
        <v>0.1</v>
      </c>
      <c r="R175" s="23" t="s">
        <v>173</v>
      </c>
      <c r="S175" s="23">
        <v>31.5</v>
      </c>
      <c r="T175" s="23" t="s">
        <v>1833</v>
      </c>
      <c r="U175" s="24">
        <v>16704</v>
      </c>
      <c r="V175" s="23" t="s">
        <v>1834</v>
      </c>
      <c r="W175" s="23">
        <v>0</v>
      </c>
      <c r="X175" s="23" t="s">
        <v>117</v>
      </c>
      <c r="Y175" s="23">
        <v>4.7</v>
      </c>
      <c r="Z175" s="23" t="s">
        <v>1835</v>
      </c>
      <c r="AA175" s="24">
        <v>128517</v>
      </c>
      <c r="AB175" s="23" t="s">
        <v>1836</v>
      </c>
      <c r="AC175" s="23">
        <v>86.02</v>
      </c>
      <c r="AD175" s="26">
        <f t="shared" si="2"/>
        <v>24.558093564682625</v>
      </c>
      <c r="AE175" s="23" t="s">
        <v>117</v>
      </c>
      <c r="AF175" s="23">
        <v>36.200000000000003</v>
      </c>
      <c r="AG175" s="23" t="s">
        <v>1837</v>
      </c>
      <c r="AH175" s="23"/>
      <c r="AJ175" s="11"/>
    </row>
    <row r="176" spans="2:36" ht="15.75" x14ac:dyDescent="0.25">
      <c r="B176" s="23" t="s">
        <v>1838</v>
      </c>
      <c r="C176" s="23" t="s">
        <v>1839</v>
      </c>
      <c r="D176" s="23" t="s">
        <v>1840</v>
      </c>
      <c r="E176" s="23" t="s">
        <v>55</v>
      </c>
      <c r="F176" s="23">
        <v>2010</v>
      </c>
      <c r="G176" s="23" t="s">
        <v>56</v>
      </c>
      <c r="H176" s="23" t="s">
        <v>57</v>
      </c>
      <c r="I176" s="24">
        <v>77820</v>
      </c>
      <c r="J176" s="23" t="s">
        <v>1841</v>
      </c>
      <c r="K176" s="23">
        <v>2.6</v>
      </c>
      <c r="L176" s="23" t="s">
        <v>1842</v>
      </c>
      <c r="M176" s="23">
        <v>21.9</v>
      </c>
      <c r="N176" s="23" t="s">
        <v>1843</v>
      </c>
      <c r="O176" s="24">
        <v>1907380</v>
      </c>
      <c r="P176" s="23" t="s">
        <v>1844</v>
      </c>
      <c r="Q176" s="23">
        <v>1.2</v>
      </c>
      <c r="R176" s="23" t="s">
        <v>1845</v>
      </c>
      <c r="S176" s="23">
        <v>536.70000000000005</v>
      </c>
      <c r="T176" s="23" t="s">
        <v>1846</v>
      </c>
      <c r="U176" s="24">
        <v>7428</v>
      </c>
      <c r="V176" s="23" t="s">
        <v>1847</v>
      </c>
      <c r="W176" s="23">
        <v>0</v>
      </c>
      <c r="X176" s="23" t="s">
        <v>80</v>
      </c>
      <c r="Y176" s="23">
        <v>2.1</v>
      </c>
      <c r="Z176" s="23" t="s">
        <v>1848</v>
      </c>
      <c r="AA176" s="24">
        <v>1914809</v>
      </c>
      <c r="AB176" s="23" t="s">
        <v>1849</v>
      </c>
      <c r="AC176" s="23">
        <v>86.02</v>
      </c>
      <c r="AD176" s="26">
        <f t="shared" si="2"/>
        <v>24.510151631971215</v>
      </c>
      <c r="AE176" s="23" t="s">
        <v>246</v>
      </c>
      <c r="AF176" s="23">
        <v>538.79999999999995</v>
      </c>
      <c r="AG176" s="23" t="s">
        <v>1850</v>
      </c>
      <c r="AH176" s="23"/>
      <c r="AJ176" s="11"/>
    </row>
    <row r="177" spans="2:36" s="30" customFormat="1" ht="15.75" x14ac:dyDescent="0.25">
      <c r="B177" s="27" t="s">
        <v>1851</v>
      </c>
      <c r="C177" s="27" t="s">
        <v>1852</v>
      </c>
      <c r="D177" s="27" t="s">
        <v>1852</v>
      </c>
      <c r="E177" s="27" t="s">
        <v>55</v>
      </c>
      <c r="F177" s="27">
        <v>2010</v>
      </c>
      <c r="G177" s="27" t="s">
        <v>56</v>
      </c>
      <c r="H177" s="27" t="s">
        <v>57</v>
      </c>
      <c r="I177" s="28">
        <v>43039</v>
      </c>
      <c r="J177" s="27" t="s">
        <v>1853</v>
      </c>
      <c r="K177" s="27">
        <v>1.4</v>
      </c>
      <c r="L177" s="27" t="s">
        <v>1854</v>
      </c>
      <c r="M177" s="27">
        <v>12.1</v>
      </c>
      <c r="N177" s="27" t="s">
        <v>1855</v>
      </c>
      <c r="O177" s="28">
        <v>1030917</v>
      </c>
      <c r="P177" s="27" t="s">
        <v>1856</v>
      </c>
      <c r="Q177" s="27">
        <v>0.6</v>
      </c>
      <c r="R177" s="27" t="s">
        <v>347</v>
      </c>
      <c r="S177" s="27">
        <v>290.10000000000002</v>
      </c>
      <c r="T177" s="27" t="s">
        <v>1857</v>
      </c>
      <c r="U177" s="28">
        <v>380594</v>
      </c>
      <c r="V177" s="27" t="s">
        <v>1858</v>
      </c>
      <c r="W177" s="27">
        <v>0.9</v>
      </c>
      <c r="X177" s="27" t="s">
        <v>1859</v>
      </c>
      <c r="Y177" s="27">
        <v>107.1</v>
      </c>
      <c r="Z177" s="27" t="s">
        <v>1860</v>
      </c>
      <c r="AA177" s="28">
        <v>1411511</v>
      </c>
      <c r="AB177" s="27" t="s">
        <v>1861</v>
      </c>
      <c r="AC177" s="27">
        <v>86.02</v>
      </c>
      <c r="AD177" s="29">
        <f t="shared" si="2"/>
        <v>23.953089058760661</v>
      </c>
      <c r="AE177" s="27" t="s">
        <v>727</v>
      </c>
      <c r="AF177" s="27">
        <v>397.2</v>
      </c>
      <c r="AG177" s="27" t="s">
        <v>1862</v>
      </c>
      <c r="AH177" s="27" t="s">
        <v>1851</v>
      </c>
    </row>
    <row r="178" spans="2:36" ht="15.75" x14ac:dyDescent="0.25">
      <c r="B178" s="23" t="s">
        <v>1863</v>
      </c>
      <c r="C178" s="23" t="s">
        <v>1863</v>
      </c>
      <c r="D178" s="23" t="s">
        <v>1864</v>
      </c>
      <c r="E178" s="23" t="s">
        <v>55</v>
      </c>
      <c r="F178" s="23">
        <v>2010</v>
      </c>
      <c r="G178" s="23" t="s">
        <v>56</v>
      </c>
      <c r="H178" s="23" t="s">
        <v>57</v>
      </c>
      <c r="I178" s="23">
        <v>6</v>
      </c>
      <c r="J178" s="23" t="s">
        <v>1865</v>
      </c>
      <c r="K178" s="23">
        <v>0</v>
      </c>
      <c r="L178" s="23" t="s">
        <v>80</v>
      </c>
      <c r="M178" s="23">
        <v>0</v>
      </c>
      <c r="N178" s="23" t="s">
        <v>80</v>
      </c>
      <c r="O178" s="23">
        <v>143</v>
      </c>
      <c r="P178" s="23" t="s">
        <v>1866</v>
      </c>
      <c r="Q178" s="23">
        <v>0</v>
      </c>
      <c r="R178" s="23" t="s">
        <v>80</v>
      </c>
      <c r="S178" s="23">
        <v>0</v>
      </c>
      <c r="T178" s="23" t="s">
        <v>117</v>
      </c>
      <c r="U178" s="24">
        <v>99523</v>
      </c>
      <c r="V178" s="23" t="s">
        <v>1867</v>
      </c>
      <c r="W178" s="23">
        <v>0.2</v>
      </c>
      <c r="X178" s="23" t="s">
        <v>185</v>
      </c>
      <c r="Y178" s="23">
        <v>28</v>
      </c>
      <c r="Z178" s="23" t="s">
        <v>1868</v>
      </c>
      <c r="AA178" s="24">
        <v>99666</v>
      </c>
      <c r="AB178" s="23" t="s">
        <v>1869</v>
      </c>
      <c r="AC178" s="23">
        <v>86.02</v>
      </c>
      <c r="AD178" s="26">
        <f t="shared" si="2"/>
        <v>23.833333333333332</v>
      </c>
      <c r="AE178" s="23" t="s">
        <v>117</v>
      </c>
      <c r="AF178" s="23">
        <v>28</v>
      </c>
      <c r="AG178" s="23" t="s">
        <v>1870</v>
      </c>
      <c r="AH178" s="23"/>
      <c r="AJ178" s="11"/>
    </row>
    <row r="179" spans="2:36" ht="15.75" x14ac:dyDescent="0.25">
      <c r="B179" s="23" t="s">
        <v>1871</v>
      </c>
      <c r="C179" s="23" t="s">
        <v>1871</v>
      </c>
      <c r="D179" s="23" t="s">
        <v>1872</v>
      </c>
      <c r="E179" s="23" t="s">
        <v>55</v>
      </c>
      <c r="F179" s="23">
        <v>2010</v>
      </c>
      <c r="G179" s="23" t="s">
        <v>56</v>
      </c>
      <c r="H179" s="23" t="s">
        <v>57</v>
      </c>
      <c r="I179" s="24">
        <v>2146</v>
      </c>
      <c r="J179" s="23" t="s">
        <v>1873</v>
      </c>
      <c r="K179" s="23">
        <v>0.1</v>
      </c>
      <c r="L179" s="23" t="s">
        <v>117</v>
      </c>
      <c r="M179" s="23">
        <v>0.6</v>
      </c>
      <c r="N179" s="23" t="s">
        <v>278</v>
      </c>
      <c r="O179" s="24">
        <v>50901</v>
      </c>
      <c r="P179" s="23" t="s">
        <v>1874</v>
      </c>
      <c r="Q179" s="23">
        <v>0</v>
      </c>
      <c r="R179" s="23" t="s">
        <v>80</v>
      </c>
      <c r="S179" s="23">
        <v>14.3</v>
      </c>
      <c r="T179" s="23" t="s">
        <v>1875</v>
      </c>
      <c r="U179" s="23">
        <v>230</v>
      </c>
      <c r="V179" s="23" t="s">
        <v>1876</v>
      </c>
      <c r="W179" s="23">
        <v>0</v>
      </c>
      <c r="X179" s="23" t="s">
        <v>80</v>
      </c>
      <c r="Y179" s="23">
        <v>0.1</v>
      </c>
      <c r="Z179" s="23" t="s">
        <v>117</v>
      </c>
      <c r="AA179" s="24">
        <v>51131</v>
      </c>
      <c r="AB179" s="23" t="s">
        <v>1877</v>
      </c>
      <c r="AC179" s="23">
        <v>86.02</v>
      </c>
      <c r="AD179" s="26">
        <f t="shared" si="2"/>
        <v>23.719012115563839</v>
      </c>
      <c r="AE179" s="23" t="s">
        <v>80</v>
      </c>
      <c r="AF179" s="23">
        <v>14.4</v>
      </c>
      <c r="AG179" s="23" t="s">
        <v>1878</v>
      </c>
      <c r="AH179" s="23"/>
      <c r="AJ179" s="11"/>
    </row>
    <row r="180" spans="2:36" ht="15.75" x14ac:dyDescent="0.25">
      <c r="B180" s="23" t="s">
        <v>1879</v>
      </c>
      <c r="C180" s="23" t="s">
        <v>1879</v>
      </c>
      <c r="D180" s="23" t="s">
        <v>1880</v>
      </c>
      <c r="E180" s="23" t="s">
        <v>55</v>
      </c>
      <c r="F180" s="23">
        <v>2010</v>
      </c>
      <c r="G180" s="23" t="s">
        <v>56</v>
      </c>
      <c r="H180" s="23" t="s">
        <v>57</v>
      </c>
      <c r="I180" s="24">
        <v>75673</v>
      </c>
      <c r="J180" s="23" t="s">
        <v>1881</v>
      </c>
      <c r="K180" s="23">
        <v>2.5</v>
      </c>
      <c r="L180" s="23" t="s">
        <v>1882</v>
      </c>
      <c r="M180" s="23">
        <v>21.3</v>
      </c>
      <c r="N180" s="23" t="s">
        <v>1883</v>
      </c>
      <c r="O180" s="24">
        <v>1781311</v>
      </c>
      <c r="P180" s="23" t="s">
        <v>1884</v>
      </c>
      <c r="Q180" s="23">
        <v>1.1000000000000001</v>
      </c>
      <c r="R180" s="23" t="s">
        <v>1885</v>
      </c>
      <c r="S180" s="23">
        <v>501.2</v>
      </c>
      <c r="T180" s="23" t="s">
        <v>1886</v>
      </c>
      <c r="U180" s="24">
        <v>220078</v>
      </c>
      <c r="V180" s="23" t="s">
        <v>1887</v>
      </c>
      <c r="W180" s="23">
        <v>0.5</v>
      </c>
      <c r="X180" s="23" t="s">
        <v>572</v>
      </c>
      <c r="Y180" s="23">
        <v>61.9</v>
      </c>
      <c r="Z180" s="23" t="s">
        <v>1888</v>
      </c>
      <c r="AA180" s="24">
        <v>2001389</v>
      </c>
      <c r="AB180" s="23" t="s">
        <v>1889</v>
      </c>
      <c r="AC180" s="23">
        <v>86.02</v>
      </c>
      <c r="AD180" s="26">
        <f t="shared" si="2"/>
        <v>23.539584792462303</v>
      </c>
      <c r="AE180" s="23" t="s">
        <v>1890</v>
      </c>
      <c r="AF180" s="23">
        <v>563.1</v>
      </c>
      <c r="AG180" s="23" t="s">
        <v>1891</v>
      </c>
      <c r="AH180" s="23"/>
      <c r="AJ180" s="11"/>
    </row>
    <row r="181" spans="2:36" ht="15.75" x14ac:dyDescent="0.25">
      <c r="B181" s="23" t="s">
        <v>1892</v>
      </c>
      <c r="C181" s="23" t="s">
        <v>1892</v>
      </c>
      <c r="D181" s="23" t="s">
        <v>1893</v>
      </c>
      <c r="E181" s="23" t="s">
        <v>55</v>
      </c>
      <c r="F181" s="23">
        <v>2010</v>
      </c>
      <c r="G181" s="23" t="s">
        <v>56</v>
      </c>
      <c r="H181" s="23" t="s">
        <v>57</v>
      </c>
      <c r="I181" s="23">
        <v>530</v>
      </c>
      <c r="J181" s="23" t="s">
        <v>1894</v>
      </c>
      <c r="K181" s="23">
        <v>0</v>
      </c>
      <c r="L181" s="23" t="s">
        <v>80</v>
      </c>
      <c r="M181" s="23">
        <v>0.1</v>
      </c>
      <c r="N181" s="23" t="s">
        <v>120</v>
      </c>
      <c r="O181" s="24">
        <v>12387</v>
      </c>
      <c r="P181" s="23" t="s">
        <v>1895</v>
      </c>
      <c r="Q181" s="23">
        <v>0</v>
      </c>
      <c r="R181" s="23" t="s">
        <v>80</v>
      </c>
      <c r="S181" s="23">
        <v>3.5</v>
      </c>
      <c r="T181" s="23" t="s">
        <v>1154</v>
      </c>
      <c r="U181" s="23">
        <v>320</v>
      </c>
      <c r="V181" s="23" t="s">
        <v>1896</v>
      </c>
      <c r="W181" s="23">
        <v>0</v>
      </c>
      <c r="X181" s="23" t="s">
        <v>80</v>
      </c>
      <c r="Y181" s="23">
        <v>0.1</v>
      </c>
      <c r="Z181" s="23" t="s">
        <v>117</v>
      </c>
      <c r="AA181" s="24">
        <v>12707</v>
      </c>
      <c r="AB181" s="23" t="s">
        <v>1897</v>
      </c>
      <c r="AC181" s="23">
        <v>86.02</v>
      </c>
      <c r="AD181" s="26">
        <f t="shared" si="2"/>
        <v>23.371698113207547</v>
      </c>
      <c r="AE181" s="23" t="s">
        <v>80</v>
      </c>
      <c r="AF181" s="23">
        <v>3.6</v>
      </c>
      <c r="AG181" s="23" t="s">
        <v>1898</v>
      </c>
      <c r="AH181" s="23"/>
      <c r="AJ181" s="11"/>
    </row>
    <row r="182" spans="2:36" ht="15.75" x14ac:dyDescent="0.25">
      <c r="B182" s="23" t="s">
        <v>1899</v>
      </c>
      <c r="C182" s="23" t="s">
        <v>1900</v>
      </c>
      <c r="D182" s="23" t="s">
        <v>1901</v>
      </c>
      <c r="E182" s="23" t="s">
        <v>55</v>
      </c>
      <c r="F182" s="23">
        <v>2010</v>
      </c>
      <c r="G182" s="23" t="s">
        <v>56</v>
      </c>
      <c r="H182" s="23" t="s">
        <v>57</v>
      </c>
      <c r="I182" s="24">
        <v>3386</v>
      </c>
      <c r="J182" s="23" t="s">
        <v>1902</v>
      </c>
      <c r="K182" s="23">
        <v>0.1</v>
      </c>
      <c r="L182" s="23" t="s">
        <v>173</v>
      </c>
      <c r="M182" s="23">
        <v>1</v>
      </c>
      <c r="N182" s="23" t="s">
        <v>591</v>
      </c>
      <c r="O182" s="24">
        <v>79071</v>
      </c>
      <c r="P182" s="23" t="s">
        <v>1903</v>
      </c>
      <c r="Q182" s="23">
        <v>0</v>
      </c>
      <c r="R182" s="23" t="s">
        <v>117</v>
      </c>
      <c r="S182" s="23">
        <v>22.2</v>
      </c>
      <c r="T182" s="23" t="s">
        <v>1904</v>
      </c>
      <c r="U182" s="23">
        <v>523</v>
      </c>
      <c r="V182" s="23" t="s">
        <v>1905</v>
      </c>
      <c r="W182" s="23">
        <v>0</v>
      </c>
      <c r="X182" s="23" t="s">
        <v>80</v>
      </c>
      <c r="Y182" s="23">
        <v>0.1</v>
      </c>
      <c r="Z182" s="23" t="s">
        <v>109</v>
      </c>
      <c r="AA182" s="24">
        <v>79594</v>
      </c>
      <c r="AB182" s="23" t="s">
        <v>1906</v>
      </c>
      <c r="AC182" s="23">
        <v>86.02</v>
      </c>
      <c r="AD182" s="26">
        <f t="shared" si="2"/>
        <v>23.35233313644418</v>
      </c>
      <c r="AE182" s="23" t="s">
        <v>80</v>
      </c>
      <c r="AF182" s="23">
        <v>22.4</v>
      </c>
      <c r="AG182" s="23" t="s">
        <v>1907</v>
      </c>
      <c r="AH182" s="23"/>
      <c r="AJ182" s="11"/>
    </row>
    <row r="183" spans="2:36" ht="15.75" x14ac:dyDescent="0.25">
      <c r="B183" s="23" t="s">
        <v>1908</v>
      </c>
      <c r="C183" s="23" t="s">
        <v>1908</v>
      </c>
      <c r="D183" s="23" t="s">
        <v>1909</v>
      </c>
      <c r="E183" s="23" t="s">
        <v>55</v>
      </c>
      <c r="F183" s="23">
        <v>2010</v>
      </c>
      <c r="G183" s="23" t="s">
        <v>56</v>
      </c>
      <c r="H183" s="23" t="s">
        <v>57</v>
      </c>
      <c r="I183" s="24">
        <v>5034</v>
      </c>
      <c r="J183" s="23" t="s">
        <v>1910</v>
      </c>
      <c r="K183" s="23">
        <v>0.2</v>
      </c>
      <c r="L183" s="23" t="s">
        <v>109</v>
      </c>
      <c r="M183" s="23">
        <v>1.4</v>
      </c>
      <c r="N183" s="23" t="s">
        <v>917</v>
      </c>
      <c r="O183" s="24">
        <v>113774</v>
      </c>
      <c r="P183" s="23" t="s">
        <v>1911</v>
      </c>
      <c r="Q183" s="23">
        <v>0.1</v>
      </c>
      <c r="R183" s="23" t="s">
        <v>117</v>
      </c>
      <c r="S183" s="23">
        <v>32</v>
      </c>
      <c r="T183" s="23" t="s">
        <v>1912</v>
      </c>
      <c r="U183" s="24">
        <v>20845</v>
      </c>
      <c r="V183" s="23" t="s">
        <v>1913</v>
      </c>
      <c r="W183" s="23">
        <v>0.1</v>
      </c>
      <c r="X183" s="23" t="s">
        <v>117</v>
      </c>
      <c r="Y183" s="23">
        <v>5.9</v>
      </c>
      <c r="Z183" s="23" t="s">
        <v>1914</v>
      </c>
      <c r="AA183" s="24">
        <v>134619</v>
      </c>
      <c r="AB183" s="23" t="s">
        <v>1915</v>
      </c>
      <c r="AC183" s="23">
        <v>86.02</v>
      </c>
      <c r="AD183" s="26">
        <f t="shared" si="2"/>
        <v>22.601112435439013</v>
      </c>
      <c r="AE183" s="23" t="s">
        <v>117</v>
      </c>
      <c r="AF183" s="23">
        <v>37.9</v>
      </c>
      <c r="AG183" s="23" t="s">
        <v>1916</v>
      </c>
      <c r="AH183" s="23"/>
      <c r="AJ183" s="11"/>
    </row>
    <row r="184" spans="2:36" ht="15.75" x14ac:dyDescent="0.25">
      <c r="B184" s="23" t="s">
        <v>1917</v>
      </c>
      <c r="C184" s="23" t="s">
        <v>1917</v>
      </c>
      <c r="D184" s="23" t="s">
        <v>1918</v>
      </c>
      <c r="E184" s="23" t="s">
        <v>55</v>
      </c>
      <c r="F184" s="23">
        <v>2010</v>
      </c>
      <c r="G184" s="23" t="s">
        <v>56</v>
      </c>
      <c r="H184" s="23" t="s">
        <v>57</v>
      </c>
      <c r="I184" s="24">
        <v>2068</v>
      </c>
      <c r="J184" s="23" t="s">
        <v>1919</v>
      </c>
      <c r="K184" s="23">
        <v>0.1</v>
      </c>
      <c r="L184" s="23" t="s">
        <v>117</v>
      </c>
      <c r="M184" s="23">
        <v>0.6</v>
      </c>
      <c r="N184" s="23" t="s">
        <v>720</v>
      </c>
      <c r="O184" s="24">
        <v>46539</v>
      </c>
      <c r="P184" s="23" t="s">
        <v>1920</v>
      </c>
      <c r="Q184" s="23">
        <v>0</v>
      </c>
      <c r="R184" s="23" t="s">
        <v>80</v>
      </c>
      <c r="S184" s="23">
        <v>13.1</v>
      </c>
      <c r="T184" s="23" t="s">
        <v>1921</v>
      </c>
      <c r="U184" s="23">
        <v>0</v>
      </c>
      <c r="V184" s="23" t="s">
        <v>122</v>
      </c>
      <c r="W184" s="23">
        <v>0</v>
      </c>
      <c r="X184" s="23" t="s">
        <v>80</v>
      </c>
      <c r="Y184" s="23">
        <v>0</v>
      </c>
      <c r="Z184" s="23" t="s">
        <v>80</v>
      </c>
      <c r="AA184" s="24">
        <v>46539</v>
      </c>
      <c r="AB184" s="23" t="s">
        <v>1920</v>
      </c>
      <c r="AC184" s="23">
        <v>86.02</v>
      </c>
      <c r="AD184" s="26">
        <f t="shared" si="2"/>
        <v>22.504352030947775</v>
      </c>
      <c r="AE184" s="23" t="s">
        <v>80</v>
      </c>
      <c r="AF184" s="23">
        <v>13.1</v>
      </c>
      <c r="AG184" s="23" t="s">
        <v>1921</v>
      </c>
      <c r="AH184" s="23"/>
      <c r="AJ184" s="11"/>
    </row>
    <row r="185" spans="2:36" ht="15.75" x14ac:dyDescent="0.25">
      <c r="B185" s="23" t="s">
        <v>1922</v>
      </c>
      <c r="C185" s="23" t="s">
        <v>1923</v>
      </c>
      <c r="D185" s="23" t="s">
        <v>1924</v>
      </c>
      <c r="E185" s="23" t="s">
        <v>55</v>
      </c>
      <c r="F185" s="23">
        <v>2010</v>
      </c>
      <c r="G185" s="23" t="s">
        <v>56</v>
      </c>
      <c r="H185" s="23" t="s">
        <v>57</v>
      </c>
      <c r="I185" s="24">
        <v>2527</v>
      </c>
      <c r="J185" s="23" t="s">
        <v>1925</v>
      </c>
      <c r="K185" s="23">
        <v>0.1</v>
      </c>
      <c r="L185" s="23" t="s">
        <v>117</v>
      </c>
      <c r="M185" s="23">
        <v>0.7</v>
      </c>
      <c r="N185" s="23" t="s">
        <v>214</v>
      </c>
      <c r="O185" s="24">
        <v>56451</v>
      </c>
      <c r="P185" s="23" t="s">
        <v>1926</v>
      </c>
      <c r="Q185" s="23">
        <v>0</v>
      </c>
      <c r="R185" s="23" t="s">
        <v>80</v>
      </c>
      <c r="S185" s="23">
        <v>15.9</v>
      </c>
      <c r="T185" s="23" t="s">
        <v>1927</v>
      </c>
      <c r="U185" s="24">
        <v>100402</v>
      </c>
      <c r="V185" s="23" t="s">
        <v>1928</v>
      </c>
      <c r="W185" s="23">
        <v>0.3</v>
      </c>
      <c r="X185" s="23" t="s">
        <v>364</v>
      </c>
      <c r="Y185" s="23">
        <v>28.3</v>
      </c>
      <c r="Z185" s="23" t="s">
        <v>1929</v>
      </c>
      <c r="AA185" s="24">
        <v>156854</v>
      </c>
      <c r="AB185" s="23" t="s">
        <v>1930</v>
      </c>
      <c r="AC185" s="23">
        <v>86.02</v>
      </c>
      <c r="AD185" s="26">
        <f t="shared" si="2"/>
        <v>22.339137316976654</v>
      </c>
      <c r="AE185" s="23" t="s">
        <v>173</v>
      </c>
      <c r="AF185" s="23">
        <v>44.1</v>
      </c>
      <c r="AG185" s="23" t="s">
        <v>1931</v>
      </c>
      <c r="AH185" s="23"/>
      <c r="AJ185" s="11"/>
    </row>
    <row r="186" spans="2:36" ht="15.75" x14ac:dyDescent="0.25">
      <c r="B186" s="23" t="s">
        <v>1932</v>
      </c>
      <c r="C186" s="23" t="s">
        <v>1932</v>
      </c>
      <c r="D186" s="23" t="s">
        <v>1933</v>
      </c>
      <c r="E186" s="23" t="s">
        <v>55</v>
      </c>
      <c r="F186" s="23">
        <v>2010</v>
      </c>
      <c r="G186" s="23" t="s">
        <v>56</v>
      </c>
      <c r="H186" s="23" t="s">
        <v>57</v>
      </c>
      <c r="I186" s="24">
        <v>21217</v>
      </c>
      <c r="J186" s="23" t="s">
        <v>1934</v>
      </c>
      <c r="K186" s="23">
        <v>0.7</v>
      </c>
      <c r="L186" s="23" t="s">
        <v>243</v>
      </c>
      <c r="M186" s="23">
        <v>6</v>
      </c>
      <c r="N186" s="23" t="s">
        <v>1935</v>
      </c>
      <c r="O186" s="24">
        <v>473867</v>
      </c>
      <c r="P186" s="23" t="s">
        <v>1936</v>
      </c>
      <c r="Q186" s="23">
        <v>0.3</v>
      </c>
      <c r="R186" s="23" t="s">
        <v>263</v>
      </c>
      <c r="S186" s="23">
        <v>133.30000000000001</v>
      </c>
      <c r="T186" s="23" t="s">
        <v>1937</v>
      </c>
      <c r="U186" s="24">
        <v>36211</v>
      </c>
      <c r="V186" s="23" t="s">
        <v>1938</v>
      </c>
      <c r="W186" s="23">
        <v>0.1</v>
      </c>
      <c r="X186" s="23" t="s">
        <v>173</v>
      </c>
      <c r="Y186" s="23">
        <v>10.199999999999999</v>
      </c>
      <c r="Z186" s="23" t="s">
        <v>1939</v>
      </c>
      <c r="AA186" s="24">
        <v>510079</v>
      </c>
      <c r="AB186" s="23" t="s">
        <v>1940</v>
      </c>
      <c r="AC186" s="23">
        <v>86.02</v>
      </c>
      <c r="AD186" s="26">
        <f t="shared" si="2"/>
        <v>22.334307395013433</v>
      </c>
      <c r="AE186" s="23" t="s">
        <v>364</v>
      </c>
      <c r="AF186" s="23">
        <v>143.5</v>
      </c>
      <c r="AG186" s="23" t="s">
        <v>1941</v>
      </c>
      <c r="AH186" s="23"/>
      <c r="AJ186" s="11"/>
    </row>
    <row r="187" spans="2:36" ht="15.75" x14ac:dyDescent="0.25">
      <c r="B187" s="23" t="s">
        <v>1942</v>
      </c>
      <c r="C187" s="23" t="s">
        <v>1942</v>
      </c>
      <c r="D187" s="23" t="s">
        <v>1943</v>
      </c>
      <c r="E187" s="23" t="s">
        <v>55</v>
      </c>
      <c r="F187" s="23">
        <v>2010</v>
      </c>
      <c r="G187" s="23" t="s">
        <v>56</v>
      </c>
      <c r="H187" s="23" t="s">
        <v>57</v>
      </c>
      <c r="I187" s="24">
        <v>2801</v>
      </c>
      <c r="J187" s="23" t="s">
        <v>1944</v>
      </c>
      <c r="K187" s="23">
        <v>0.1</v>
      </c>
      <c r="L187" s="23" t="s">
        <v>173</v>
      </c>
      <c r="M187" s="23">
        <v>0.8</v>
      </c>
      <c r="N187" s="23" t="s">
        <v>682</v>
      </c>
      <c r="O187" s="24">
        <v>51821</v>
      </c>
      <c r="P187" s="23" t="s">
        <v>1945</v>
      </c>
      <c r="Q187" s="23">
        <v>0</v>
      </c>
      <c r="R187" s="23" t="s">
        <v>80</v>
      </c>
      <c r="S187" s="23">
        <v>14.6</v>
      </c>
      <c r="T187" s="23" t="s">
        <v>1946</v>
      </c>
      <c r="U187" s="24">
        <v>10856</v>
      </c>
      <c r="V187" s="23" t="s">
        <v>1947</v>
      </c>
      <c r="W187" s="23">
        <v>0</v>
      </c>
      <c r="X187" s="23" t="s">
        <v>80</v>
      </c>
      <c r="Y187" s="23">
        <v>3.1</v>
      </c>
      <c r="Z187" s="23" t="s">
        <v>1948</v>
      </c>
      <c r="AA187" s="24">
        <v>62677</v>
      </c>
      <c r="AB187" s="23" t="s">
        <v>1949</v>
      </c>
      <c r="AC187" s="23">
        <v>86.02</v>
      </c>
      <c r="AD187" s="26">
        <f t="shared" si="2"/>
        <v>18.500892538379151</v>
      </c>
      <c r="AE187" s="23" t="s">
        <v>80</v>
      </c>
      <c r="AF187" s="23">
        <v>17.600000000000001</v>
      </c>
      <c r="AG187" s="23" t="s">
        <v>1950</v>
      </c>
      <c r="AH187" s="23"/>
      <c r="AJ187" s="11"/>
    </row>
    <row r="188" spans="2:36" ht="15.75" x14ac:dyDescent="0.25">
      <c r="B188" s="23" t="s">
        <v>1951</v>
      </c>
      <c r="C188" s="23" t="s">
        <v>1951</v>
      </c>
      <c r="D188" s="23" t="s">
        <v>1952</v>
      </c>
      <c r="E188" s="23" t="s">
        <v>55</v>
      </c>
      <c r="F188" s="23">
        <v>2010</v>
      </c>
      <c r="G188" s="23" t="s">
        <v>56</v>
      </c>
      <c r="H188" s="23" t="s">
        <v>57</v>
      </c>
      <c r="I188" s="23">
        <v>298</v>
      </c>
      <c r="J188" s="23" t="s">
        <v>1953</v>
      </c>
      <c r="K188" s="23">
        <v>0</v>
      </c>
      <c r="L188" s="23" t="s">
        <v>80</v>
      </c>
      <c r="M188" s="23">
        <v>0.1</v>
      </c>
      <c r="N188" s="23" t="s">
        <v>120</v>
      </c>
      <c r="O188" s="24">
        <v>5493</v>
      </c>
      <c r="P188" s="23" t="s">
        <v>1954</v>
      </c>
      <c r="Q188" s="23">
        <v>0</v>
      </c>
      <c r="R188" s="23" t="s">
        <v>80</v>
      </c>
      <c r="S188" s="23">
        <v>1.5</v>
      </c>
      <c r="T188" s="23" t="s">
        <v>1955</v>
      </c>
      <c r="U188" s="24">
        <v>11532</v>
      </c>
      <c r="V188" s="23" t="s">
        <v>1956</v>
      </c>
      <c r="W188" s="23">
        <v>0</v>
      </c>
      <c r="X188" s="23" t="s">
        <v>80</v>
      </c>
      <c r="Y188" s="23">
        <v>3.2</v>
      </c>
      <c r="Z188" s="23" t="s">
        <v>1957</v>
      </c>
      <c r="AA188" s="24">
        <v>17025</v>
      </c>
      <c r="AB188" s="23" t="s">
        <v>1958</v>
      </c>
      <c r="AC188" s="23">
        <v>86.02</v>
      </c>
      <c r="AD188" s="26">
        <f t="shared" si="2"/>
        <v>18.432885906040269</v>
      </c>
      <c r="AE188" s="23" t="s">
        <v>80</v>
      </c>
      <c r="AF188" s="23">
        <v>4.8</v>
      </c>
      <c r="AG188" s="23" t="s">
        <v>1959</v>
      </c>
      <c r="AH188" s="23"/>
      <c r="AJ188" s="11"/>
    </row>
    <row r="189" spans="2:36" ht="15.75" x14ac:dyDescent="0.25">
      <c r="B189" s="23" t="s">
        <v>1960</v>
      </c>
      <c r="C189" s="23" t="s">
        <v>1960</v>
      </c>
      <c r="D189" s="23" t="s">
        <v>1961</v>
      </c>
      <c r="E189" s="23" t="s">
        <v>55</v>
      </c>
      <c r="F189" s="23">
        <v>2010</v>
      </c>
      <c r="G189" s="23" t="s">
        <v>56</v>
      </c>
      <c r="H189" s="23" t="s">
        <v>57</v>
      </c>
      <c r="I189" s="24">
        <v>53688</v>
      </c>
      <c r="J189" s="23" t="s">
        <v>1962</v>
      </c>
      <c r="K189" s="23">
        <v>1.8</v>
      </c>
      <c r="L189" s="23" t="s">
        <v>658</v>
      </c>
      <c r="M189" s="23">
        <v>15.1</v>
      </c>
      <c r="N189" s="23" t="s">
        <v>1963</v>
      </c>
      <c r="O189" s="24">
        <v>918340</v>
      </c>
      <c r="P189" s="23" t="s">
        <v>1964</v>
      </c>
      <c r="Q189" s="23">
        <v>0.6</v>
      </c>
      <c r="R189" s="23" t="s">
        <v>347</v>
      </c>
      <c r="S189" s="23">
        <v>258.39999999999998</v>
      </c>
      <c r="T189" s="23" t="s">
        <v>1965</v>
      </c>
      <c r="U189" s="24">
        <v>20084</v>
      </c>
      <c r="V189" s="23" t="s">
        <v>1966</v>
      </c>
      <c r="W189" s="23">
        <v>0.1</v>
      </c>
      <c r="X189" s="23" t="s">
        <v>117</v>
      </c>
      <c r="Y189" s="23">
        <v>5.7</v>
      </c>
      <c r="Z189" s="23" t="s">
        <v>1967</v>
      </c>
      <c r="AA189" s="24">
        <v>938425</v>
      </c>
      <c r="AB189" s="23" t="s">
        <v>1968</v>
      </c>
      <c r="AC189" s="23">
        <v>86.02</v>
      </c>
      <c r="AD189" s="26">
        <f t="shared" si="2"/>
        <v>17.105125912680673</v>
      </c>
      <c r="AE189" s="23" t="s">
        <v>351</v>
      </c>
      <c r="AF189" s="23">
        <v>264</v>
      </c>
      <c r="AG189" s="23" t="s">
        <v>1969</v>
      </c>
      <c r="AH189" s="23"/>
      <c r="AJ189" s="11"/>
    </row>
    <row r="190" spans="2:36" ht="15.75" x14ac:dyDescent="0.25">
      <c r="B190" s="23" t="s">
        <v>1970</v>
      </c>
      <c r="C190" s="23" t="s">
        <v>1970</v>
      </c>
      <c r="D190" s="23" t="s">
        <v>1971</v>
      </c>
      <c r="E190" s="23" t="s">
        <v>55</v>
      </c>
      <c r="F190" s="23">
        <v>2010</v>
      </c>
      <c r="G190" s="23" t="s">
        <v>56</v>
      </c>
      <c r="H190" s="23" t="s">
        <v>57</v>
      </c>
      <c r="I190" s="24">
        <v>4271</v>
      </c>
      <c r="J190" s="23" t="s">
        <v>1972</v>
      </c>
      <c r="K190" s="23">
        <v>0.1</v>
      </c>
      <c r="L190" s="23" t="s">
        <v>109</v>
      </c>
      <c r="M190" s="23">
        <v>1.2</v>
      </c>
      <c r="N190" s="23" t="s">
        <v>1767</v>
      </c>
      <c r="O190" s="24">
        <v>72056</v>
      </c>
      <c r="P190" s="23" t="s">
        <v>1973</v>
      </c>
      <c r="Q190" s="23">
        <v>0</v>
      </c>
      <c r="R190" s="23" t="s">
        <v>117</v>
      </c>
      <c r="S190" s="23">
        <v>20.3</v>
      </c>
      <c r="T190" s="23" t="s">
        <v>1974</v>
      </c>
      <c r="U190" s="24">
        <v>4375</v>
      </c>
      <c r="V190" s="23" t="s">
        <v>1975</v>
      </c>
      <c r="W190" s="23">
        <v>0</v>
      </c>
      <c r="X190" s="23" t="s">
        <v>80</v>
      </c>
      <c r="Y190" s="23">
        <v>1.2</v>
      </c>
      <c r="Z190" s="23" t="s">
        <v>1976</v>
      </c>
      <c r="AA190" s="24">
        <v>76431</v>
      </c>
      <c r="AB190" s="23" t="s">
        <v>1977</v>
      </c>
      <c r="AC190" s="23">
        <v>86.02</v>
      </c>
      <c r="AD190" s="26">
        <f t="shared" si="2"/>
        <v>16.87099040037462</v>
      </c>
      <c r="AE190" s="23" t="s">
        <v>117</v>
      </c>
      <c r="AF190" s="23">
        <v>21.5</v>
      </c>
      <c r="AG190" s="23" t="s">
        <v>1978</v>
      </c>
      <c r="AH190" s="23"/>
      <c r="AJ190" s="11"/>
    </row>
    <row r="191" spans="2:36" ht="15.75" x14ac:dyDescent="0.25">
      <c r="B191" s="23" t="s">
        <v>1979</v>
      </c>
      <c r="C191" s="23" t="s">
        <v>1980</v>
      </c>
      <c r="D191" s="23" t="s">
        <v>1981</v>
      </c>
      <c r="E191" s="23" t="s">
        <v>55</v>
      </c>
      <c r="F191" s="23">
        <v>2010</v>
      </c>
      <c r="G191" s="23" t="s">
        <v>56</v>
      </c>
      <c r="H191" s="23" t="s">
        <v>57</v>
      </c>
      <c r="I191" s="23">
        <v>573</v>
      </c>
      <c r="J191" s="23" t="s">
        <v>1982</v>
      </c>
      <c r="K191" s="23">
        <v>0</v>
      </c>
      <c r="L191" s="23" t="s">
        <v>80</v>
      </c>
      <c r="M191" s="23">
        <v>0.2</v>
      </c>
      <c r="N191" s="23" t="s">
        <v>135</v>
      </c>
      <c r="O191" s="24">
        <v>9452</v>
      </c>
      <c r="P191" s="23" t="s">
        <v>1983</v>
      </c>
      <c r="Q191" s="23">
        <v>0</v>
      </c>
      <c r="R191" s="23" t="s">
        <v>80</v>
      </c>
      <c r="S191" s="23">
        <v>2.7</v>
      </c>
      <c r="T191" s="23" t="s">
        <v>1984</v>
      </c>
      <c r="U191" s="24">
        <v>62352</v>
      </c>
      <c r="V191" s="23" t="s">
        <v>1985</v>
      </c>
      <c r="W191" s="23">
        <v>0.2</v>
      </c>
      <c r="X191" s="23" t="s">
        <v>109</v>
      </c>
      <c r="Y191" s="23">
        <v>17.5</v>
      </c>
      <c r="Z191" s="23" t="s">
        <v>1986</v>
      </c>
      <c r="AA191" s="24">
        <v>71804</v>
      </c>
      <c r="AB191" s="23" t="s">
        <v>1987</v>
      </c>
      <c r="AC191" s="23">
        <v>86.02</v>
      </c>
      <c r="AD191" s="26">
        <f t="shared" si="2"/>
        <v>16.495636998254799</v>
      </c>
      <c r="AE191" s="23" t="s">
        <v>80</v>
      </c>
      <c r="AF191" s="23">
        <v>20.2</v>
      </c>
      <c r="AG191" s="23" t="s">
        <v>1988</v>
      </c>
      <c r="AH191" s="23"/>
      <c r="AJ191" s="11"/>
    </row>
    <row r="192" spans="2:36" ht="15.75" x14ac:dyDescent="0.25">
      <c r="B192" s="23" t="s">
        <v>1989</v>
      </c>
      <c r="C192" s="23" t="s">
        <v>1989</v>
      </c>
      <c r="D192" s="23" t="s">
        <v>1990</v>
      </c>
      <c r="E192" s="23" t="s">
        <v>55</v>
      </c>
      <c r="F192" s="23">
        <v>2010</v>
      </c>
      <c r="G192" s="23" t="s">
        <v>56</v>
      </c>
      <c r="H192" s="23" t="s">
        <v>57</v>
      </c>
      <c r="I192" s="23">
        <v>0</v>
      </c>
      <c r="J192" s="23" t="s">
        <v>122</v>
      </c>
      <c r="K192" s="23">
        <v>0</v>
      </c>
      <c r="L192" s="23" t="s">
        <v>80</v>
      </c>
      <c r="M192" s="23">
        <v>0</v>
      </c>
      <c r="N192" s="23" t="s">
        <v>80</v>
      </c>
      <c r="O192" s="23">
        <v>0</v>
      </c>
      <c r="P192" s="23" t="s">
        <v>122</v>
      </c>
      <c r="Q192" s="23">
        <v>0</v>
      </c>
      <c r="R192" s="23" t="s">
        <v>80</v>
      </c>
      <c r="S192" s="23">
        <v>0</v>
      </c>
      <c r="T192" s="23" t="s">
        <v>80</v>
      </c>
      <c r="U192" s="24">
        <v>3354248</v>
      </c>
      <c r="V192" s="23" t="s">
        <v>1991</v>
      </c>
      <c r="W192" s="23">
        <v>8.4</v>
      </c>
      <c r="X192" s="23" t="s">
        <v>1992</v>
      </c>
      <c r="Y192" s="23">
        <v>943.8</v>
      </c>
      <c r="Z192" s="23" t="s">
        <v>1993</v>
      </c>
      <c r="AA192" s="24">
        <v>3354248</v>
      </c>
      <c r="AB192" s="23" t="s">
        <v>1991</v>
      </c>
      <c r="AC192" s="23">
        <v>86.02</v>
      </c>
      <c r="AD192" s="26">
        <f t="shared" si="2"/>
        <v>0</v>
      </c>
      <c r="AE192" s="23" t="s">
        <v>1994</v>
      </c>
      <c r="AF192" s="23">
        <v>943.8</v>
      </c>
      <c r="AG192" s="23" t="s">
        <v>1993</v>
      </c>
      <c r="AH192" s="23" t="s">
        <v>1989</v>
      </c>
      <c r="AJ192" s="11"/>
    </row>
    <row r="193" spans="2:36" ht="15.75" x14ac:dyDescent="0.25">
      <c r="B193" s="23" t="s">
        <v>1995</v>
      </c>
      <c r="C193" s="23" t="s">
        <v>1995</v>
      </c>
      <c r="D193" s="23" t="s">
        <v>1996</v>
      </c>
      <c r="E193" s="23" t="s">
        <v>55</v>
      </c>
      <c r="F193" s="23">
        <v>2010</v>
      </c>
      <c r="G193" s="23" t="s">
        <v>56</v>
      </c>
      <c r="H193" s="23" t="s">
        <v>57</v>
      </c>
      <c r="I193" s="23">
        <v>0</v>
      </c>
      <c r="J193" s="23" t="s">
        <v>122</v>
      </c>
      <c r="K193" s="23">
        <v>0</v>
      </c>
      <c r="L193" s="23" t="s">
        <v>80</v>
      </c>
      <c r="M193" s="23">
        <v>0</v>
      </c>
      <c r="N193" s="23" t="s">
        <v>80</v>
      </c>
      <c r="O193" s="23">
        <v>0</v>
      </c>
      <c r="P193" s="23" t="s">
        <v>122</v>
      </c>
      <c r="Q193" s="23">
        <v>0</v>
      </c>
      <c r="R193" s="23" t="s">
        <v>80</v>
      </c>
      <c r="S193" s="23">
        <v>0</v>
      </c>
      <c r="T193" s="23" t="s">
        <v>80</v>
      </c>
      <c r="U193" s="24">
        <v>2733896</v>
      </c>
      <c r="V193" s="23" t="s">
        <v>1997</v>
      </c>
      <c r="W193" s="23">
        <v>6.8</v>
      </c>
      <c r="X193" s="23" t="s">
        <v>1998</v>
      </c>
      <c r="Y193" s="23">
        <v>769.2</v>
      </c>
      <c r="Z193" s="23" t="s">
        <v>1999</v>
      </c>
      <c r="AA193" s="24">
        <v>2733896</v>
      </c>
      <c r="AB193" s="23" t="s">
        <v>1997</v>
      </c>
      <c r="AC193" s="23">
        <v>86.02</v>
      </c>
      <c r="AD193" s="26">
        <f t="shared" si="2"/>
        <v>0</v>
      </c>
      <c r="AE193" s="23" t="s">
        <v>196</v>
      </c>
      <c r="AF193" s="23">
        <v>769.2</v>
      </c>
      <c r="AG193" s="23" t="s">
        <v>1999</v>
      </c>
      <c r="AH193" s="23" t="s">
        <v>1995</v>
      </c>
      <c r="AJ193" s="11"/>
    </row>
    <row r="194" spans="2:36" ht="15.75" x14ac:dyDescent="0.25">
      <c r="B194" s="23" t="s">
        <v>2000</v>
      </c>
      <c r="C194" s="23" t="s">
        <v>2000</v>
      </c>
      <c r="D194" s="23" t="s">
        <v>2001</v>
      </c>
      <c r="E194" s="23" t="s">
        <v>55</v>
      </c>
      <c r="F194" s="23">
        <v>2010</v>
      </c>
      <c r="G194" s="23" t="s">
        <v>56</v>
      </c>
      <c r="H194" s="23" t="s">
        <v>57</v>
      </c>
      <c r="I194" s="23">
        <v>0</v>
      </c>
      <c r="J194" s="23" t="s">
        <v>122</v>
      </c>
      <c r="K194" s="23">
        <v>0</v>
      </c>
      <c r="L194" s="23" t="s">
        <v>80</v>
      </c>
      <c r="M194" s="23">
        <v>0</v>
      </c>
      <c r="N194" s="23" t="s">
        <v>80</v>
      </c>
      <c r="O194" s="23">
        <v>0</v>
      </c>
      <c r="P194" s="23" t="s">
        <v>122</v>
      </c>
      <c r="Q194" s="23">
        <v>0</v>
      </c>
      <c r="R194" s="23" t="s">
        <v>80</v>
      </c>
      <c r="S194" s="23">
        <v>0</v>
      </c>
      <c r="T194" s="23" t="s">
        <v>80</v>
      </c>
      <c r="U194" s="24">
        <v>1614918</v>
      </c>
      <c r="V194" s="23" t="s">
        <v>2002</v>
      </c>
      <c r="W194" s="23">
        <v>4</v>
      </c>
      <c r="X194" s="23" t="s">
        <v>2003</v>
      </c>
      <c r="Y194" s="23">
        <v>454.4</v>
      </c>
      <c r="Z194" s="23" t="s">
        <v>2004</v>
      </c>
      <c r="AA194" s="24">
        <v>1614918</v>
      </c>
      <c r="AB194" s="23" t="s">
        <v>2002</v>
      </c>
      <c r="AC194" s="23">
        <v>86.02</v>
      </c>
      <c r="AD194" s="26">
        <f t="shared" si="2"/>
        <v>0</v>
      </c>
      <c r="AE194" s="23" t="s">
        <v>281</v>
      </c>
      <c r="AF194" s="23">
        <v>454.4</v>
      </c>
      <c r="AG194" s="23" t="s">
        <v>2004</v>
      </c>
      <c r="AH194" s="23" t="s">
        <v>2000</v>
      </c>
      <c r="AJ194" s="11"/>
    </row>
    <row r="195" spans="2:36" ht="15.75" x14ac:dyDescent="0.25">
      <c r="B195" s="23" t="s">
        <v>2005</v>
      </c>
      <c r="C195" s="23" t="s">
        <v>2005</v>
      </c>
      <c r="D195" s="23" t="s">
        <v>2006</v>
      </c>
      <c r="E195" s="23" t="s">
        <v>55</v>
      </c>
      <c r="F195" s="23">
        <v>2010</v>
      </c>
      <c r="G195" s="23" t="s">
        <v>56</v>
      </c>
      <c r="H195" s="23" t="s">
        <v>57</v>
      </c>
      <c r="I195" s="23">
        <v>0</v>
      </c>
      <c r="J195" s="23" t="s">
        <v>122</v>
      </c>
      <c r="K195" s="23">
        <v>0</v>
      </c>
      <c r="L195" s="23" t="s">
        <v>80</v>
      </c>
      <c r="M195" s="23">
        <v>0</v>
      </c>
      <c r="N195" s="23" t="s">
        <v>80</v>
      </c>
      <c r="O195" s="23">
        <v>0</v>
      </c>
      <c r="P195" s="23" t="s">
        <v>122</v>
      </c>
      <c r="Q195" s="23">
        <v>0</v>
      </c>
      <c r="R195" s="23" t="s">
        <v>80</v>
      </c>
      <c r="S195" s="23">
        <v>0</v>
      </c>
      <c r="T195" s="23" t="s">
        <v>80</v>
      </c>
      <c r="U195" s="24">
        <v>1350319</v>
      </c>
      <c r="V195" s="23" t="s">
        <v>2007</v>
      </c>
      <c r="W195" s="23">
        <v>3.4</v>
      </c>
      <c r="X195" s="23" t="s">
        <v>2008</v>
      </c>
      <c r="Y195" s="23">
        <v>379.9</v>
      </c>
      <c r="Z195" s="23" t="s">
        <v>2009</v>
      </c>
      <c r="AA195" s="24">
        <v>1350319</v>
      </c>
      <c r="AB195" s="23" t="s">
        <v>2007</v>
      </c>
      <c r="AC195" s="23">
        <v>86.02</v>
      </c>
      <c r="AD195" s="26">
        <f t="shared" si="2"/>
        <v>0</v>
      </c>
      <c r="AE195" s="23" t="s">
        <v>243</v>
      </c>
      <c r="AF195" s="23">
        <v>379.9</v>
      </c>
      <c r="AG195" s="23" t="s">
        <v>2009</v>
      </c>
      <c r="AH195" s="23" t="s">
        <v>2005</v>
      </c>
      <c r="AJ195" s="11"/>
    </row>
    <row r="196" spans="2:36" ht="15.75" x14ac:dyDescent="0.25">
      <c r="B196" s="23" t="s">
        <v>2010</v>
      </c>
      <c r="C196" s="23" t="s">
        <v>2010</v>
      </c>
      <c r="D196" s="23" t="s">
        <v>2011</v>
      </c>
      <c r="E196" s="23" t="s">
        <v>55</v>
      </c>
      <c r="F196" s="23">
        <v>2010</v>
      </c>
      <c r="G196" s="23" t="s">
        <v>56</v>
      </c>
      <c r="H196" s="23" t="s">
        <v>57</v>
      </c>
      <c r="I196" s="23">
        <v>0</v>
      </c>
      <c r="J196" s="23" t="s">
        <v>122</v>
      </c>
      <c r="K196" s="23">
        <v>0</v>
      </c>
      <c r="L196" s="23" t="s">
        <v>80</v>
      </c>
      <c r="M196" s="23">
        <v>0</v>
      </c>
      <c r="N196" s="23" t="s">
        <v>80</v>
      </c>
      <c r="O196" s="23">
        <v>0</v>
      </c>
      <c r="P196" s="23" t="s">
        <v>122</v>
      </c>
      <c r="Q196" s="23">
        <v>0</v>
      </c>
      <c r="R196" s="23" t="s">
        <v>80</v>
      </c>
      <c r="S196" s="23">
        <v>0</v>
      </c>
      <c r="T196" s="23" t="s">
        <v>80</v>
      </c>
      <c r="U196" s="24">
        <v>988471</v>
      </c>
      <c r="V196" s="23" t="s">
        <v>2012</v>
      </c>
      <c r="W196" s="23">
        <v>2.5</v>
      </c>
      <c r="X196" s="23" t="s">
        <v>2013</v>
      </c>
      <c r="Y196" s="23">
        <v>278.10000000000002</v>
      </c>
      <c r="Z196" s="23" t="s">
        <v>2014</v>
      </c>
      <c r="AA196" s="24">
        <v>988471</v>
      </c>
      <c r="AB196" s="23" t="s">
        <v>2012</v>
      </c>
      <c r="AC196" s="23">
        <v>86.02</v>
      </c>
      <c r="AD196" s="26">
        <f t="shared" ref="AD196:AD244" si="3">IFERROR(O196/I196,0)</f>
        <v>0</v>
      </c>
      <c r="AE196" s="23" t="s">
        <v>572</v>
      </c>
      <c r="AF196" s="23">
        <v>278.10000000000002</v>
      </c>
      <c r="AG196" s="23" t="s">
        <v>2014</v>
      </c>
      <c r="AH196" s="23" t="s">
        <v>2010</v>
      </c>
      <c r="AJ196" s="11"/>
    </row>
    <row r="197" spans="2:36" ht="15.75" x14ac:dyDescent="0.25">
      <c r="B197" s="23" t="s">
        <v>2015</v>
      </c>
      <c r="C197" s="23" t="s">
        <v>2015</v>
      </c>
      <c r="D197" s="23" t="s">
        <v>2015</v>
      </c>
      <c r="E197" s="23" t="s">
        <v>55</v>
      </c>
      <c r="F197" s="23">
        <v>2010</v>
      </c>
      <c r="G197" s="23" t="s">
        <v>56</v>
      </c>
      <c r="H197" s="23" t="s">
        <v>57</v>
      </c>
      <c r="I197" s="23">
        <v>0</v>
      </c>
      <c r="J197" s="23" t="s">
        <v>122</v>
      </c>
      <c r="K197" s="23">
        <v>0</v>
      </c>
      <c r="L197" s="23" t="s">
        <v>80</v>
      </c>
      <c r="M197" s="23">
        <v>0</v>
      </c>
      <c r="N197" s="23" t="s">
        <v>80</v>
      </c>
      <c r="O197" s="23">
        <v>0</v>
      </c>
      <c r="P197" s="23" t="s">
        <v>122</v>
      </c>
      <c r="Q197" s="23">
        <v>0</v>
      </c>
      <c r="R197" s="23" t="s">
        <v>80</v>
      </c>
      <c r="S197" s="23">
        <v>0</v>
      </c>
      <c r="T197" s="23" t="s">
        <v>80</v>
      </c>
      <c r="U197" s="24">
        <v>538826</v>
      </c>
      <c r="V197" s="23" t="s">
        <v>2016</v>
      </c>
      <c r="W197" s="23">
        <v>1.3</v>
      </c>
      <c r="X197" s="23" t="s">
        <v>2017</v>
      </c>
      <c r="Y197" s="23">
        <v>151.6</v>
      </c>
      <c r="Z197" s="23" t="s">
        <v>2018</v>
      </c>
      <c r="AA197" s="24">
        <v>538826</v>
      </c>
      <c r="AB197" s="23" t="s">
        <v>2016</v>
      </c>
      <c r="AC197" s="23">
        <v>86.02</v>
      </c>
      <c r="AD197" s="26">
        <f t="shared" si="3"/>
        <v>0</v>
      </c>
      <c r="AE197" s="23" t="s">
        <v>143</v>
      </c>
      <c r="AF197" s="23">
        <v>151.6</v>
      </c>
      <c r="AG197" s="23" t="s">
        <v>2018</v>
      </c>
      <c r="AH197" s="23" t="s">
        <v>2015</v>
      </c>
      <c r="AJ197" s="11"/>
    </row>
    <row r="198" spans="2:36" ht="15.75" x14ac:dyDescent="0.25">
      <c r="B198" s="23" t="s">
        <v>2019</v>
      </c>
      <c r="C198" s="23" t="s">
        <v>2020</v>
      </c>
      <c r="D198" s="23" t="s">
        <v>2021</v>
      </c>
      <c r="E198" s="23" t="s">
        <v>55</v>
      </c>
      <c r="F198" s="23">
        <v>2010</v>
      </c>
      <c r="G198" s="23" t="s">
        <v>56</v>
      </c>
      <c r="H198" s="23" t="s">
        <v>57</v>
      </c>
      <c r="I198" s="23">
        <v>0</v>
      </c>
      <c r="J198" s="23" t="s">
        <v>122</v>
      </c>
      <c r="K198" s="23">
        <v>0</v>
      </c>
      <c r="L198" s="23" t="s">
        <v>80</v>
      </c>
      <c r="M198" s="23">
        <v>0</v>
      </c>
      <c r="N198" s="23" t="s">
        <v>80</v>
      </c>
      <c r="O198" s="23">
        <v>0</v>
      </c>
      <c r="P198" s="23" t="s">
        <v>122</v>
      </c>
      <c r="Q198" s="23">
        <v>0</v>
      </c>
      <c r="R198" s="23" t="s">
        <v>80</v>
      </c>
      <c r="S198" s="23">
        <v>0</v>
      </c>
      <c r="T198" s="23" t="s">
        <v>80</v>
      </c>
      <c r="U198" s="24">
        <v>530010</v>
      </c>
      <c r="V198" s="23" t="s">
        <v>2022</v>
      </c>
      <c r="W198" s="23">
        <v>1.3</v>
      </c>
      <c r="X198" s="23" t="s">
        <v>2023</v>
      </c>
      <c r="Y198" s="23">
        <v>149.1</v>
      </c>
      <c r="Z198" s="23" t="s">
        <v>2024</v>
      </c>
      <c r="AA198" s="24">
        <v>530010</v>
      </c>
      <c r="AB198" s="23" t="s">
        <v>2022</v>
      </c>
      <c r="AC198" s="23">
        <v>86.02</v>
      </c>
      <c r="AD198" s="26">
        <f t="shared" si="3"/>
        <v>0</v>
      </c>
      <c r="AE198" s="23" t="s">
        <v>263</v>
      </c>
      <c r="AF198" s="23">
        <v>149.1</v>
      </c>
      <c r="AG198" s="23" t="s">
        <v>2024</v>
      </c>
      <c r="AH198" s="23" t="s">
        <v>2019</v>
      </c>
      <c r="AJ198" s="11"/>
    </row>
    <row r="199" spans="2:36" ht="15.75" x14ac:dyDescent="0.25">
      <c r="B199" s="23" t="s">
        <v>2025</v>
      </c>
      <c r="C199" s="23" t="s">
        <v>2025</v>
      </c>
      <c r="D199" s="23" t="s">
        <v>2026</v>
      </c>
      <c r="E199" s="23" t="s">
        <v>55</v>
      </c>
      <c r="F199" s="23">
        <v>2010</v>
      </c>
      <c r="G199" s="23" t="s">
        <v>56</v>
      </c>
      <c r="H199" s="23" t="s">
        <v>57</v>
      </c>
      <c r="I199" s="23">
        <v>0</v>
      </c>
      <c r="J199" s="23" t="s">
        <v>122</v>
      </c>
      <c r="K199" s="23">
        <v>0</v>
      </c>
      <c r="L199" s="23" t="s">
        <v>80</v>
      </c>
      <c r="M199" s="23">
        <v>0</v>
      </c>
      <c r="N199" s="23" t="s">
        <v>80</v>
      </c>
      <c r="O199" s="23">
        <v>0</v>
      </c>
      <c r="P199" s="23" t="s">
        <v>122</v>
      </c>
      <c r="Q199" s="23">
        <v>0</v>
      </c>
      <c r="R199" s="23" t="s">
        <v>80</v>
      </c>
      <c r="S199" s="23">
        <v>0</v>
      </c>
      <c r="T199" s="23" t="s">
        <v>80</v>
      </c>
      <c r="U199" s="24">
        <v>525260</v>
      </c>
      <c r="V199" s="23" t="s">
        <v>2027</v>
      </c>
      <c r="W199" s="23">
        <v>1.3</v>
      </c>
      <c r="X199" s="23" t="s">
        <v>446</v>
      </c>
      <c r="Y199" s="23">
        <v>147.80000000000001</v>
      </c>
      <c r="Z199" s="23" t="s">
        <v>2028</v>
      </c>
      <c r="AA199" s="24">
        <v>525260</v>
      </c>
      <c r="AB199" s="23" t="s">
        <v>2027</v>
      </c>
      <c r="AC199" s="23">
        <v>86.02</v>
      </c>
      <c r="AD199" s="26">
        <f t="shared" si="3"/>
        <v>0</v>
      </c>
      <c r="AE199" s="23" t="s">
        <v>263</v>
      </c>
      <c r="AF199" s="23">
        <v>147.80000000000001</v>
      </c>
      <c r="AG199" s="23" t="s">
        <v>2028</v>
      </c>
      <c r="AH199" s="23" t="s">
        <v>2025</v>
      </c>
      <c r="AJ199" s="11"/>
    </row>
    <row r="200" spans="2:36" ht="15.75" x14ac:dyDescent="0.25">
      <c r="B200" s="23" t="s">
        <v>2029</v>
      </c>
      <c r="C200" s="23" t="s">
        <v>2029</v>
      </c>
      <c r="D200" s="23" t="s">
        <v>2029</v>
      </c>
      <c r="E200" s="23" t="s">
        <v>55</v>
      </c>
      <c r="F200" s="23">
        <v>2010</v>
      </c>
      <c r="G200" s="23" t="s">
        <v>56</v>
      </c>
      <c r="H200" s="23" t="s">
        <v>57</v>
      </c>
      <c r="I200" s="23">
        <v>0</v>
      </c>
      <c r="J200" s="23" t="s">
        <v>122</v>
      </c>
      <c r="K200" s="23">
        <v>0</v>
      </c>
      <c r="L200" s="23" t="s">
        <v>80</v>
      </c>
      <c r="M200" s="23">
        <v>0</v>
      </c>
      <c r="N200" s="23" t="s">
        <v>80</v>
      </c>
      <c r="O200" s="23">
        <v>0</v>
      </c>
      <c r="P200" s="23" t="s">
        <v>122</v>
      </c>
      <c r="Q200" s="23">
        <v>0</v>
      </c>
      <c r="R200" s="23" t="s">
        <v>80</v>
      </c>
      <c r="S200" s="23">
        <v>0</v>
      </c>
      <c r="T200" s="23" t="s">
        <v>80</v>
      </c>
      <c r="U200" s="24">
        <v>453032</v>
      </c>
      <c r="V200" s="23" t="s">
        <v>2030</v>
      </c>
      <c r="W200" s="23">
        <v>1.1000000000000001</v>
      </c>
      <c r="X200" s="23" t="s">
        <v>933</v>
      </c>
      <c r="Y200" s="23">
        <v>127.5</v>
      </c>
      <c r="Z200" s="23" t="s">
        <v>2031</v>
      </c>
      <c r="AA200" s="24">
        <v>453032</v>
      </c>
      <c r="AB200" s="23" t="s">
        <v>2030</v>
      </c>
      <c r="AC200" s="23">
        <v>86.02</v>
      </c>
      <c r="AD200" s="26">
        <f t="shared" si="3"/>
        <v>0</v>
      </c>
      <c r="AE200" s="23" t="s">
        <v>135</v>
      </c>
      <c r="AF200" s="23">
        <v>127.5</v>
      </c>
      <c r="AG200" s="23" t="s">
        <v>2031</v>
      </c>
      <c r="AH200" s="23" t="s">
        <v>2029</v>
      </c>
      <c r="AJ200" s="11"/>
    </row>
    <row r="201" spans="2:36" ht="15.75" x14ac:dyDescent="0.25">
      <c r="B201" s="23" t="s">
        <v>2032</v>
      </c>
      <c r="C201" s="23" t="s">
        <v>2032</v>
      </c>
      <c r="D201" s="23" t="s">
        <v>2033</v>
      </c>
      <c r="E201" s="23" t="s">
        <v>55</v>
      </c>
      <c r="F201" s="23">
        <v>2010</v>
      </c>
      <c r="G201" s="23" t="s">
        <v>56</v>
      </c>
      <c r="H201" s="23" t="s">
        <v>57</v>
      </c>
      <c r="I201" s="23">
        <v>0</v>
      </c>
      <c r="J201" s="23" t="s">
        <v>122</v>
      </c>
      <c r="K201" s="23">
        <v>0</v>
      </c>
      <c r="L201" s="23" t="s">
        <v>80</v>
      </c>
      <c r="M201" s="23">
        <v>0</v>
      </c>
      <c r="N201" s="23" t="s">
        <v>80</v>
      </c>
      <c r="O201" s="23">
        <v>0</v>
      </c>
      <c r="P201" s="23" t="s">
        <v>122</v>
      </c>
      <c r="Q201" s="23">
        <v>0</v>
      </c>
      <c r="R201" s="23" t="s">
        <v>80</v>
      </c>
      <c r="S201" s="23">
        <v>0</v>
      </c>
      <c r="T201" s="23" t="s">
        <v>80</v>
      </c>
      <c r="U201" s="24">
        <v>429184</v>
      </c>
      <c r="V201" s="23" t="s">
        <v>2034</v>
      </c>
      <c r="W201" s="23">
        <v>1.1000000000000001</v>
      </c>
      <c r="X201" s="23" t="s">
        <v>1339</v>
      </c>
      <c r="Y201" s="23">
        <v>120.8</v>
      </c>
      <c r="Z201" s="23" t="s">
        <v>2035</v>
      </c>
      <c r="AA201" s="24">
        <v>429184</v>
      </c>
      <c r="AB201" s="23" t="s">
        <v>2034</v>
      </c>
      <c r="AC201" s="23">
        <v>86.02</v>
      </c>
      <c r="AD201" s="26">
        <f t="shared" si="3"/>
        <v>0</v>
      </c>
      <c r="AE201" s="23" t="s">
        <v>135</v>
      </c>
      <c r="AF201" s="23">
        <v>120.8</v>
      </c>
      <c r="AG201" s="23" t="s">
        <v>2035</v>
      </c>
      <c r="AH201" s="23" t="s">
        <v>2032</v>
      </c>
      <c r="AJ201" s="11"/>
    </row>
    <row r="202" spans="2:36" ht="15.75" x14ac:dyDescent="0.25">
      <c r="B202" s="23" t="s">
        <v>2036</v>
      </c>
      <c r="C202" s="23" t="s">
        <v>2036</v>
      </c>
      <c r="D202" s="23" t="s">
        <v>2036</v>
      </c>
      <c r="E202" s="23" t="s">
        <v>55</v>
      </c>
      <c r="F202" s="23">
        <v>2010</v>
      </c>
      <c r="G202" s="23" t="s">
        <v>56</v>
      </c>
      <c r="H202" s="23" t="s">
        <v>57</v>
      </c>
      <c r="I202" s="23">
        <v>0</v>
      </c>
      <c r="J202" s="23" t="s">
        <v>122</v>
      </c>
      <c r="K202" s="23">
        <v>0</v>
      </c>
      <c r="L202" s="23" t="s">
        <v>80</v>
      </c>
      <c r="M202" s="23">
        <v>0</v>
      </c>
      <c r="N202" s="23" t="s">
        <v>80</v>
      </c>
      <c r="O202" s="23">
        <v>0</v>
      </c>
      <c r="P202" s="23" t="s">
        <v>122</v>
      </c>
      <c r="Q202" s="23">
        <v>0</v>
      </c>
      <c r="R202" s="23" t="s">
        <v>80</v>
      </c>
      <c r="S202" s="23">
        <v>0</v>
      </c>
      <c r="T202" s="23" t="s">
        <v>80</v>
      </c>
      <c r="U202" s="24">
        <v>419068</v>
      </c>
      <c r="V202" s="23" t="s">
        <v>2037</v>
      </c>
      <c r="W202" s="23">
        <v>1</v>
      </c>
      <c r="X202" s="23" t="s">
        <v>1237</v>
      </c>
      <c r="Y202" s="23">
        <v>117.9</v>
      </c>
      <c r="Z202" s="23" t="s">
        <v>2038</v>
      </c>
      <c r="AA202" s="24">
        <v>419068</v>
      </c>
      <c r="AB202" s="23" t="s">
        <v>2037</v>
      </c>
      <c r="AC202" s="23">
        <v>86.02</v>
      </c>
      <c r="AD202" s="26">
        <f t="shared" si="3"/>
        <v>0</v>
      </c>
      <c r="AE202" s="23" t="s">
        <v>135</v>
      </c>
      <c r="AF202" s="23">
        <v>117.9</v>
      </c>
      <c r="AG202" s="23" t="s">
        <v>2038</v>
      </c>
      <c r="AH202" s="23" t="s">
        <v>2036</v>
      </c>
      <c r="AJ202" s="11"/>
    </row>
    <row r="203" spans="2:36" ht="15.75" x14ac:dyDescent="0.25">
      <c r="B203" s="23" t="s">
        <v>2039</v>
      </c>
      <c r="C203" s="23" t="s">
        <v>2039</v>
      </c>
      <c r="D203" s="23" t="s">
        <v>2040</v>
      </c>
      <c r="E203" s="23" t="s">
        <v>55</v>
      </c>
      <c r="F203" s="23">
        <v>2010</v>
      </c>
      <c r="G203" s="23" t="s">
        <v>56</v>
      </c>
      <c r="H203" s="23" t="s">
        <v>57</v>
      </c>
      <c r="I203" s="23">
        <v>0</v>
      </c>
      <c r="J203" s="23" t="s">
        <v>122</v>
      </c>
      <c r="K203" s="23">
        <v>0</v>
      </c>
      <c r="L203" s="23" t="s">
        <v>80</v>
      </c>
      <c r="M203" s="23">
        <v>0</v>
      </c>
      <c r="N203" s="23" t="s">
        <v>80</v>
      </c>
      <c r="O203" s="23">
        <v>0</v>
      </c>
      <c r="P203" s="23" t="s">
        <v>122</v>
      </c>
      <c r="Q203" s="23">
        <v>0</v>
      </c>
      <c r="R203" s="23" t="s">
        <v>80</v>
      </c>
      <c r="S203" s="23">
        <v>0</v>
      </c>
      <c r="T203" s="23" t="s">
        <v>80</v>
      </c>
      <c r="U203" s="24">
        <v>315355</v>
      </c>
      <c r="V203" s="23" t="s">
        <v>2041</v>
      </c>
      <c r="W203" s="23">
        <v>0.8</v>
      </c>
      <c r="X203" s="23" t="s">
        <v>281</v>
      </c>
      <c r="Y203" s="23">
        <v>88.7</v>
      </c>
      <c r="Z203" s="23" t="s">
        <v>2042</v>
      </c>
      <c r="AA203" s="24">
        <v>315355</v>
      </c>
      <c r="AB203" s="23" t="s">
        <v>2041</v>
      </c>
      <c r="AC203" s="23">
        <v>86.02</v>
      </c>
      <c r="AD203" s="26">
        <f t="shared" si="3"/>
        <v>0</v>
      </c>
      <c r="AE203" s="23" t="s">
        <v>109</v>
      </c>
      <c r="AF203" s="23">
        <v>88.7</v>
      </c>
      <c r="AG203" s="23" t="s">
        <v>2042</v>
      </c>
      <c r="AH203" s="23" t="s">
        <v>2039</v>
      </c>
      <c r="AJ203" s="11"/>
    </row>
    <row r="204" spans="2:36" ht="15.75" x14ac:dyDescent="0.25">
      <c r="B204" s="23" t="s">
        <v>2043</v>
      </c>
      <c r="C204" s="23" t="s">
        <v>2043</v>
      </c>
      <c r="D204" s="23" t="s">
        <v>2044</v>
      </c>
      <c r="E204" s="23" t="s">
        <v>55</v>
      </c>
      <c r="F204" s="23">
        <v>2010</v>
      </c>
      <c r="G204" s="23" t="s">
        <v>56</v>
      </c>
      <c r="H204" s="23" t="s">
        <v>57</v>
      </c>
      <c r="I204" s="23">
        <v>0</v>
      </c>
      <c r="J204" s="23" t="s">
        <v>122</v>
      </c>
      <c r="K204" s="23">
        <v>0</v>
      </c>
      <c r="L204" s="23" t="s">
        <v>80</v>
      </c>
      <c r="M204" s="23">
        <v>0</v>
      </c>
      <c r="N204" s="23" t="s">
        <v>80</v>
      </c>
      <c r="O204" s="23">
        <v>0</v>
      </c>
      <c r="P204" s="23" t="s">
        <v>122</v>
      </c>
      <c r="Q204" s="23">
        <v>0</v>
      </c>
      <c r="R204" s="23" t="s">
        <v>80</v>
      </c>
      <c r="S204" s="23">
        <v>0</v>
      </c>
      <c r="T204" s="23" t="s">
        <v>80</v>
      </c>
      <c r="U204" s="24">
        <v>292307</v>
      </c>
      <c r="V204" s="23" t="s">
        <v>2045</v>
      </c>
      <c r="W204" s="23">
        <v>0.7</v>
      </c>
      <c r="X204" s="23" t="s">
        <v>2046</v>
      </c>
      <c r="Y204" s="23">
        <v>82.2</v>
      </c>
      <c r="Z204" s="23" t="s">
        <v>2047</v>
      </c>
      <c r="AA204" s="24">
        <v>292307</v>
      </c>
      <c r="AB204" s="23" t="s">
        <v>2045</v>
      </c>
      <c r="AC204" s="23">
        <v>86.02</v>
      </c>
      <c r="AD204" s="26">
        <f t="shared" si="3"/>
        <v>0</v>
      </c>
      <c r="AE204" s="23" t="s">
        <v>135</v>
      </c>
      <c r="AF204" s="23">
        <v>82.2</v>
      </c>
      <c r="AG204" s="23" t="s">
        <v>2047</v>
      </c>
      <c r="AH204" s="23" t="s">
        <v>2043</v>
      </c>
      <c r="AJ204" s="11"/>
    </row>
    <row r="205" spans="2:36" ht="15.75" x14ac:dyDescent="0.25">
      <c r="B205" s="23" t="s">
        <v>2048</v>
      </c>
      <c r="C205" s="23" t="s">
        <v>2048</v>
      </c>
      <c r="D205" s="23" t="s">
        <v>2049</v>
      </c>
      <c r="E205" s="23" t="s">
        <v>55</v>
      </c>
      <c r="F205" s="23">
        <v>2010</v>
      </c>
      <c r="G205" s="23" t="s">
        <v>56</v>
      </c>
      <c r="H205" s="23" t="s">
        <v>57</v>
      </c>
      <c r="I205" s="23">
        <v>0</v>
      </c>
      <c r="J205" s="23" t="s">
        <v>122</v>
      </c>
      <c r="K205" s="23">
        <v>0</v>
      </c>
      <c r="L205" s="23" t="s">
        <v>80</v>
      </c>
      <c r="M205" s="23">
        <v>0</v>
      </c>
      <c r="N205" s="23" t="s">
        <v>80</v>
      </c>
      <c r="O205" s="23">
        <v>0</v>
      </c>
      <c r="P205" s="23" t="s">
        <v>122</v>
      </c>
      <c r="Q205" s="23">
        <v>0</v>
      </c>
      <c r="R205" s="23" t="s">
        <v>80</v>
      </c>
      <c r="S205" s="23">
        <v>0</v>
      </c>
      <c r="T205" s="23" t="s">
        <v>80</v>
      </c>
      <c r="U205" s="24">
        <v>284923</v>
      </c>
      <c r="V205" s="23" t="s">
        <v>2050</v>
      </c>
      <c r="W205" s="23">
        <v>0.7</v>
      </c>
      <c r="X205" s="23" t="s">
        <v>1534</v>
      </c>
      <c r="Y205" s="23">
        <v>80.2</v>
      </c>
      <c r="Z205" s="23" t="s">
        <v>2051</v>
      </c>
      <c r="AA205" s="24">
        <v>284923</v>
      </c>
      <c r="AB205" s="23" t="s">
        <v>2050</v>
      </c>
      <c r="AC205" s="23">
        <v>86.02</v>
      </c>
      <c r="AD205" s="26">
        <f t="shared" si="3"/>
        <v>0</v>
      </c>
      <c r="AE205" s="23" t="s">
        <v>109</v>
      </c>
      <c r="AF205" s="23">
        <v>80.2</v>
      </c>
      <c r="AG205" s="23" t="s">
        <v>2051</v>
      </c>
      <c r="AH205" s="23" t="s">
        <v>2048</v>
      </c>
      <c r="AJ205" s="11"/>
    </row>
    <row r="206" spans="2:36" ht="15.75" x14ac:dyDescent="0.25">
      <c r="B206" s="23" t="s">
        <v>2052</v>
      </c>
      <c r="C206" s="23" t="s">
        <v>2053</v>
      </c>
      <c r="D206" s="23" t="s">
        <v>2054</v>
      </c>
      <c r="E206" s="23" t="s">
        <v>55</v>
      </c>
      <c r="F206" s="23">
        <v>2010</v>
      </c>
      <c r="G206" s="23" t="s">
        <v>56</v>
      </c>
      <c r="H206" s="23" t="s">
        <v>57</v>
      </c>
      <c r="I206" s="23">
        <v>0</v>
      </c>
      <c r="J206" s="23" t="s">
        <v>122</v>
      </c>
      <c r="K206" s="23">
        <v>0</v>
      </c>
      <c r="L206" s="23" t="s">
        <v>80</v>
      </c>
      <c r="M206" s="23">
        <v>0</v>
      </c>
      <c r="N206" s="23" t="s">
        <v>80</v>
      </c>
      <c r="O206" s="23">
        <v>0</v>
      </c>
      <c r="P206" s="23" t="s">
        <v>122</v>
      </c>
      <c r="Q206" s="23">
        <v>0</v>
      </c>
      <c r="R206" s="23" t="s">
        <v>80</v>
      </c>
      <c r="S206" s="23">
        <v>0</v>
      </c>
      <c r="T206" s="23" t="s">
        <v>80</v>
      </c>
      <c r="U206" s="24">
        <v>282985</v>
      </c>
      <c r="V206" s="23" t="s">
        <v>2055</v>
      </c>
      <c r="W206" s="23">
        <v>0.7</v>
      </c>
      <c r="X206" s="23" t="s">
        <v>727</v>
      </c>
      <c r="Y206" s="23">
        <v>79.599999999999994</v>
      </c>
      <c r="Z206" s="23" t="s">
        <v>2056</v>
      </c>
      <c r="AA206" s="24">
        <v>282985</v>
      </c>
      <c r="AB206" s="23" t="s">
        <v>2055</v>
      </c>
      <c r="AC206" s="23">
        <v>86.02</v>
      </c>
      <c r="AD206" s="26">
        <f t="shared" si="3"/>
        <v>0</v>
      </c>
      <c r="AE206" s="23" t="s">
        <v>109</v>
      </c>
      <c r="AF206" s="23">
        <v>79.599999999999994</v>
      </c>
      <c r="AG206" s="23" t="s">
        <v>2056</v>
      </c>
      <c r="AH206" s="23" t="s">
        <v>2052</v>
      </c>
      <c r="AJ206" s="11"/>
    </row>
    <row r="207" spans="2:36" ht="15.75" x14ac:dyDescent="0.25">
      <c r="B207" s="23" t="s">
        <v>2057</v>
      </c>
      <c r="C207" s="23" t="s">
        <v>2057</v>
      </c>
      <c r="D207" s="23" t="s">
        <v>2058</v>
      </c>
      <c r="E207" s="23" t="s">
        <v>55</v>
      </c>
      <c r="F207" s="23">
        <v>2010</v>
      </c>
      <c r="G207" s="23" t="s">
        <v>56</v>
      </c>
      <c r="H207" s="23" t="s">
        <v>57</v>
      </c>
      <c r="I207" s="23">
        <v>0</v>
      </c>
      <c r="J207" s="23" t="s">
        <v>122</v>
      </c>
      <c r="K207" s="23">
        <v>0</v>
      </c>
      <c r="L207" s="23" t="s">
        <v>80</v>
      </c>
      <c r="M207" s="23">
        <v>0</v>
      </c>
      <c r="N207" s="23" t="s">
        <v>80</v>
      </c>
      <c r="O207" s="23">
        <v>0</v>
      </c>
      <c r="P207" s="23" t="s">
        <v>122</v>
      </c>
      <c r="Q207" s="23">
        <v>0</v>
      </c>
      <c r="R207" s="23" t="s">
        <v>80</v>
      </c>
      <c r="S207" s="23">
        <v>0</v>
      </c>
      <c r="T207" s="23" t="s">
        <v>80</v>
      </c>
      <c r="U207" s="24">
        <v>237795</v>
      </c>
      <c r="V207" s="23" t="s">
        <v>2059</v>
      </c>
      <c r="W207" s="23">
        <v>0.6</v>
      </c>
      <c r="X207" s="23" t="s">
        <v>229</v>
      </c>
      <c r="Y207" s="23">
        <v>66.900000000000006</v>
      </c>
      <c r="Z207" s="23" t="s">
        <v>2060</v>
      </c>
      <c r="AA207" s="24">
        <v>237795</v>
      </c>
      <c r="AB207" s="23" t="s">
        <v>2059</v>
      </c>
      <c r="AC207" s="23">
        <v>86.02</v>
      </c>
      <c r="AD207" s="26">
        <f t="shared" si="3"/>
        <v>0</v>
      </c>
      <c r="AE207" s="23" t="s">
        <v>120</v>
      </c>
      <c r="AF207" s="23">
        <v>66.900000000000006</v>
      </c>
      <c r="AG207" s="23" t="s">
        <v>2060</v>
      </c>
      <c r="AH207" s="23" t="s">
        <v>2057</v>
      </c>
      <c r="AJ207" s="11"/>
    </row>
    <row r="208" spans="2:36" ht="15.75" x14ac:dyDescent="0.25">
      <c r="B208" s="23" t="s">
        <v>2061</v>
      </c>
      <c r="C208" s="23" t="s">
        <v>2062</v>
      </c>
      <c r="D208" s="23" t="s">
        <v>2062</v>
      </c>
      <c r="E208" s="23" t="s">
        <v>55</v>
      </c>
      <c r="F208" s="23">
        <v>2010</v>
      </c>
      <c r="G208" s="23" t="s">
        <v>56</v>
      </c>
      <c r="H208" s="23" t="s">
        <v>57</v>
      </c>
      <c r="I208" s="23">
        <v>0</v>
      </c>
      <c r="J208" s="23" t="s">
        <v>122</v>
      </c>
      <c r="K208" s="23">
        <v>0</v>
      </c>
      <c r="L208" s="23" t="s">
        <v>80</v>
      </c>
      <c r="M208" s="23">
        <v>0</v>
      </c>
      <c r="N208" s="23" t="s">
        <v>80</v>
      </c>
      <c r="O208" s="23">
        <v>0</v>
      </c>
      <c r="P208" s="23" t="s">
        <v>122</v>
      </c>
      <c r="Q208" s="23">
        <v>0</v>
      </c>
      <c r="R208" s="23" t="s">
        <v>80</v>
      </c>
      <c r="S208" s="23">
        <v>0</v>
      </c>
      <c r="T208" s="23" t="s">
        <v>80</v>
      </c>
      <c r="U208" s="24">
        <v>223323</v>
      </c>
      <c r="V208" s="23" t="s">
        <v>2063</v>
      </c>
      <c r="W208" s="23">
        <v>0.6</v>
      </c>
      <c r="X208" s="23" t="s">
        <v>720</v>
      </c>
      <c r="Y208" s="23">
        <v>62.8</v>
      </c>
      <c r="Z208" s="23" t="s">
        <v>2064</v>
      </c>
      <c r="AA208" s="24">
        <v>223323</v>
      </c>
      <c r="AB208" s="23" t="s">
        <v>2063</v>
      </c>
      <c r="AC208" s="23">
        <v>86.02</v>
      </c>
      <c r="AD208" s="26">
        <f t="shared" si="3"/>
        <v>0</v>
      </c>
      <c r="AE208" s="23" t="s">
        <v>109</v>
      </c>
      <c r="AF208" s="23">
        <v>62.8</v>
      </c>
      <c r="AG208" s="23" t="s">
        <v>2064</v>
      </c>
      <c r="AH208" s="23" t="s">
        <v>2061</v>
      </c>
      <c r="AJ208" s="11"/>
    </row>
    <row r="209" spans="2:36" ht="15.75" x14ac:dyDescent="0.25">
      <c r="B209" s="23" t="s">
        <v>2065</v>
      </c>
      <c r="C209" s="23" t="s">
        <v>2065</v>
      </c>
      <c r="D209" s="23" t="s">
        <v>2065</v>
      </c>
      <c r="E209" s="23" t="s">
        <v>55</v>
      </c>
      <c r="F209" s="23">
        <v>2010</v>
      </c>
      <c r="G209" s="23" t="s">
        <v>56</v>
      </c>
      <c r="H209" s="23" t="s">
        <v>57</v>
      </c>
      <c r="I209" s="23">
        <v>0</v>
      </c>
      <c r="J209" s="23" t="s">
        <v>122</v>
      </c>
      <c r="K209" s="23">
        <v>0</v>
      </c>
      <c r="L209" s="23" t="s">
        <v>80</v>
      </c>
      <c r="M209" s="23">
        <v>0</v>
      </c>
      <c r="N209" s="23" t="s">
        <v>80</v>
      </c>
      <c r="O209" s="23">
        <v>0</v>
      </c>
      <c r="P209" s="23" t="s">
        <v>122</v>
      </c>
      <c r="Q209" s="23">
        <v>0</v>
      </c>
      <c r="R209" s="23" t="s">
        <v>80</v>
      </c>
      <c r="S209" s="23">
        <v>0</v>
      </c>
      <c r="T209" s="23" t="s">
        <v>80</v>
      </c>
      <c r="U209" s="24">
        <v>205229</v>
      </c>
      <c r="V209" s="23" t="s">
        <v>2066</v>
      </c>
      <c r="W209" s="23">
        <v>0.5</v>
      </c>
      <c r="X209" s="23" t="s">
        <v>698</v>
      </c>
      <c r="Y209" s="23">
        <v>57.7</v>
      </c>
      <c r="Z209" s="23" t="s">
        <v>2067</v>
      </c>
      <c r="AA209" s="24">
        <v>205229</v>
      </c>
      <c r="AB209" s="23" t="s">
        <v>2066</v>
      </c>
      <c r="AC209" s="23">
        <v>86.02</v>
      </c>
      <c r="AD209" s="26">
        <f t="shared" si="3"/>
        <v>0</v>
      </c>
      <c r="AE209" s="23" t="s">
        <v>173</v>
      </c>
      <c r="AF209" s="23">
        <v>57.7</v>
      </c>
      <c r="AG209" s="23" t="s">
        <v>2067</v>
      </c>
      <c r="AH209" s="23" t="s">
        <v>2065</v>
      </c>
      <c r="AJ209" s="11"/>
    </row>
    <row r="210" spans="2:36" ht="15.75" x14ac:dyDescent="0.25">
      <c r="B210" s="23" t="s">
        <v>2068</v>
      </c>
      <c r="C210" s="23" t="s">
        <v>2068</v>
      </c>
      <c r="D210" s="23" t="s">
        <v>2069</v>
      </c>
      <c r="E210" s="23" t="s">
        <v>55</v>
      </c>
      <c r="F210" s="23">
        <v>2010</v>
      </c>
      <c r="G210" s="23" t="s">
        <v>56</v>
      </c>
      <c r="H210" s="23" t="s">
        <v>57</v>
      </c>
      <c r="I210" s="23">
        <v>0</v>
      </c>
      <c r="J210" s="23" t="s">
        <v>122</v>
      </c>
      <c r="K210" s="23">
        <v>0</v>
      </c>
      <c r="L210" s="23" t="s">
        <v>80</v>
      </c>
      <c r="M210" s="23">
        <v>0</v>
      </c>
      <c r="N210" s="23" t="s">
        <v>80</v>
      </c>
      <c r="O210" s="23">
        <v>0</v>
      </c>
      <c r="P210" s="23" t="s">
        <v>122</v>
      </c>
      <c r="Q210" s="23">
        <v>0</v>
      </c>
      <c r="R210" s="23" t="s">
        <v>80</v>
      </c>
      <c r="S210" s="23">
        <v>0</v>
      </c>
      <c r="T210" s="23" t="s">
        <v>80</v>
      </c>
      <c r="U210" s="24">
        <v>191813</v>
      </c>
      <c r="V210" s="23" t="s">
        <v>2070</v>
      </c>
      <c r="W210" s="23">
        <v>0.5</v>
      </c>
      <c r="X210" s="23" t="s">
        <v>221</v>
      </c>
      <c r="Y210" s="23">
        <v>54</v>
      </c>
      <c r="Z210" s="23" t="s">
        <v>2071</v>
      </c>
      <c r="AA210" s="24">
        <v>191813</v>
      </c>
      <c r="AB210" s="23" t="s">
        <v>2070</v>
      </c>
      <c r="AC210" s="23">
        <v>86.02</v>
      </c>
      <c r="AD210" s="26">
        <f t="shared" si="3"/>
        <v>0</v>
      </c>
      <c r="AE210" s="23" t="s">
        <v>120</v>
      </c>
      <c r="AF210" s="23">
        <v>54</v>
      </c>
      <c r="AG210" s="23" t="s">
        <v>2071</v>
      </c>
      <c r="AH210" s="23" t="s">
        <v>2068</v>
      </c>
      <c r="AJ210" s="11"/>
    </row>
    <row r="211" spans="2:36" ht="15.75" x14ac:dyDescent="0.25">
      <c r="B211" s="23" t="s">
        <v>2072</v>
      </c>
      <c r="C211" s="23" t="s">
        <v>2072</v>
      </c>
      <c r="D211" s="23" t="s">
        <v>2072</v>
      </c>
      <c r="E211" s="23" t="s">
        <v>55</v>
      </c>
      <c r="F211" s="23">
        <v>2010</v>
      </c>
      <c r="G211" s="23" t="s">
        <v>56</v>
      </c>
      <c r="H211" s="23" t="s">
        <v>57</v>
      </c>
      <c r="I211" s="23">
        <v>0</v>
      </c>
      <c r="J211" s="23" t="s">
        <v>122</v>
      </c>
      <c r="K211" s="23">
        <v>0</v>
      </c>
      <c r="L211" s="23" t="s">
        <v>80</v>
      </c>
      <c r="M211" s="23">
        <v>0</v>
      </c>
      <c r="N211" s="23" t="s">
        <v>80</v>
      </c>
      <c r="O211" s="23">
        <v>0</v>
      </c>
      <c r="P211" s="23" t="s">
        <v>122</v>
      </c>
      <c r="Q211" s="23">
        <v>0</v>
      </c>
      <c r="R211" s="23" t="s">
        <v>80</v>
      </c>
      <c r="S211" s="23">
        <v>0</v>
      </c>
      <c r="T211" s="23" t="s">
        <v>80</v>
      </c>
      <c r="U211" s="24">
        <v>187307</v>
      </c>
      <c r="V211" s="23" t="s">
        <v>2073</v>
      </c>
      <c r="W211" s="23">
        <v>0.5</v>
      </c>
      <c r="X211" s="23" t="s">
        <v>221</v>
      </c>
      <c r="Y211" s="23">
        <v>52.7</v>
      </c>
      <c r="Z211" s="23" t="s">
        <v>2074</v>
      </c>
      <c r="AA211" s="24">
        <v>187307</v>
      </c>
      <c r="AB211" s="23" t="s">
        <v>2073</v>
      </c>
      <c r="AC211" s="23">
        <v>86.02</v>
      </c>
      <c r="AD211" s="26">
        <f t="shared" si="3"/>
        <v>0</v>
      </c>
      <c r="AE211" s="23" t="s">
        <v>120</v>
      </c>
      <c r="AF211" s="23">
        <v>52.7</v>
      </c>
      <c r="AG211" s="23" t="s">
        <v>2074</v>
      </c>
      <c r="AH211" s="23" t="s">
        <v>2072</v>
      </c>
      <c r="AJ211" s="11"/>
    </row>
    <row r="212" spans="2:36" ht="15.75" x14ac:dyDescent="0.25">
      <c r="B212" s="23" t="s">
        <v>2075</v>
      </c>
      <c r="C212" s="23" t="s">
        <v>2076</v>
      </c>
      <c r="D212" s="23" t="s">
        <v>2077</v>
      </c>
      <c r="E212" s="23" t="s">
        <v>55</v>
      </c>
      <c r="F212" s="23">
        <v>2010</v>
      </c>
      <c r="G212" s="23" t="s">
        <v>56</v>
      </c>
      <c r="H212" s="23" t="s">
        <v>57</v>
      </c>
      <c r="I212" s="23">
        <v>0</v>
      </c>
      <c r="J212" s="23" t="s">
        <v>122</v>
      </c>
      <c r="K212" s="23">
        <v>0</v>
      </c>
      <c r="L212" s="23" t="s">
        <v>80</v>
      </c>
      <c r="M212" s="23">
        <v>0</v>
      </c>
      <c r="N212" s="23" t="s">
        <v>80</v>
      </c>
      <c r="O212" s="23">
        <v>0</v>
      </c>
      <c r="P212" s="23" t="s">
        <v>122</v>
      </c>
      <c r="Q212" s="23">
        <v>0</v>
      </c>
      <c r="R212" s="23" t="s">
        <v>80</v>
      </c>
      <c r="S212" s="23">
        <v>0</v>
      </c>
      <c r="T212" s="23" t="s">
        <v>80</v>
      </c>
      <c r="U212" s="24">
        <v>185359</v>
      </c>
      <c r="V212" s="23" t="s">
        <v>2078</v>
      </c>
      <c r="W212" s="23">
        <v>0.5</v>
      </c>
      <c r="X212" s="23" t="s">
        <v>378</v>
      </c>
      <c r="Y212" s="23">
        <v>52.2</v>
      </c>
      <c r="Z212" s="23" t="s">
        <v>2079</v>
      </c>
      <c r="AA212" s="24">
        <v>185359</v>
      </c>
      <c r="AB212" s="23" t="s">
        <v>2078</v>
      </c>
      <c r="AC212" s="23">
        <v>86.02</v>
      </c>
      <c r="AD212" s="26">
        <f t="shared" si="3"/>
        <v>0</v>
      </c>
      <c r="AE212" s="23" t="s">
        <v>173</v>
      </c>
      <c r="AF212" s="23">
        <v>52.2</v>
      </c>
      <c r="AG212" s="23" t="s">
        <v>2079</v>
      </c>
      <c r="AH212" s="23" t="s">
        <v>2075</v>
      </c>
      <c r="AJ212" s="11"/>
    </row>
    <row r="213" spans="2:36" ht="15.75" x14ac:dyDescent="0.25">
      <c r="B213" s="23" t="s">
        <v>2080</v>
      </c>
      <c r="C213" s="23" t="s">
        <v>2080</v>
      </c>
      <c r="D213" s="23" t="s">
        <v>2081</v>
      </c>
      <c r="E213" s="23" t="s">
        <v>55</v>
      </c>
      <c r="F213" s="23">
        <v>2010</v>
      </c>
      <c r="G213" s="23" t="s">
        <v>56</v>
      </c>
      <c r="H213" s="23" t="s">
        <v>57</v>
      </c>
      <c r="I213" s="23">
        <v>0</v>
      </c>
      <c r="J213" s="23" t="s">
        <v>122</v>
      </c>
      <c r="K213" s="23">
        <v>0</v>
      </c>
      <c r="L213" s="23" t="s">
        <v>80</v>
      </c>
      <c r="M213" s="23">
        <v>0</v>
      </c>
      <c r="N213" s="23" t="s">
        <v>80</v>
      </c>
      <c r="O213" s="23">
        <v>0</v>
      </c>
      <c r="P213" s="23" t="s">
        <v>122</v>
      </c>
      <c r="Q213" s="23">
        <v>0</v>
      </c>
      <c r="R213" s="23" t="s">
        <v>80</v>
      </c>
      <c r="S213" s="23">
        <v>0</v>
      </c>
      <c r="T213" s="23" t="s">
        <v>80</v>
      </c>
      <c r="U213" s="24">
        <v>176382</v>
      </c>
      <c r="V213" s="23" t="s">
        <v>2082</v>
      </c>
      <c r="W213" s="23">
        <v>0.4</v>
      </c>
      <c r="X213" s="23" t="s">
        <v>221</v>
      </c>
      <c r="Y213" s="23">
        <v>49.6</v>
      </c>
      <c r="Z213" s="23" t="s">
        <v>2083</v>
      </c>
      <c r="AA213" s="24">
        <v>176382</v>
      </c>
      <c r="AB213" s="23" t="s">
        <v>2082</v>
      </c>
      <c r="AC213" s="23">
        <v>86.02</v>
      </c>
      <c r="AD213" s="26">
        <f t="shared" si="3"/>
        <v>0</v>
      </c>
      <c r="AE213" s="23" t="s">
        <v>120</v>
      </c>
      <c r="AF213" s="23">
        <v>49.6</v>
      </c>
      <c r="AG213" s="23" t="s">
        <v>2083</v>
      </c>
      <c r="AH213" s="23" t="s">
        <v>2080</v>
      </c>
      <c r="AJ213" s="11"/>
    </row>
    <row r="214" spans="2:36" ht="15.75" x14ac:dyDescent="0.25">
      <c r="B214" s="23" t="s">
        <v>2084</v>
      </c>
      <c r="C214" s="23" t="s">
        <v>2084</v>
      </c>
      <c r="D214" s="23" t="s">
        <v>2085</v>
      </c>
      <c r="E214" s="23" t="s">
        <v>55</v>
      </c>
      <c r="F214" s="23">
        <v>2010</v>
      </c>
      <c r="G214" s="23" t="s">
        <v>56</v>
      </c>
      <c r="H214" s="23" t="s">
        <v>57</v>
      </c>
      <c r="I214" s="23">
        <v>0</v>
      </c>
      <c r="J214" s="23" t="s">
        <v>122</v>
      </c>
      <c r="K214" s="23">
        <v>0</v>
      </c>
      <c r="L214" s="23" t="s">
        <v>80</v>
      </c>
      <c r="M214" s="23">
        <v>0</v>
      </c>
      <c r="N214" s="23" t="s">
        <v>80</v>
      </c>
      <c r="O214" s="23">
        <v>0</v>
      </c>
      <c r="P214" s="23" t="s">
        <v>122</v>
      </c>
      <c r="Q214" s="23">
        <v>0</v>
      </c>
      <c r="R214" s="23" t="s">
        <v>80</v>
      </c>
      <c r="S214" s="23">
        <v>0</v>
      </c>
      <c r="T214" s="23" t="s">
        <v>80</v>
      </c>
      <c r="U214" s="24">
        <v>164642</v>
      </c>
      <c r="V214" s="23" t="s">
        <v>2086</v>
      </c>
      <c r="W214" s="23">
        <v>0.4</v>
      </c>
      <c r="X214" s="23" t="s">
        <v>384</v>
      </c>
      <c r="Y214" s="23">
        <v>46.3</v>
      </c>
      <c r="Z214" s="23" t="s">
        <v>2087</v>
      </c>
      <c r="AA214" s="24">
        <v>164642</v>
      </c>
      <c r="AB214" s="23" t="s">
        <v>2086</v>
      </c>
      <c r="AC214" s="23">
        <v>86.02</v>
      </c>
      <c r="AD214" s="26">
        <f t="shared" si="3"/>
        <v>0</v>
      </c>
      <c r="AE214" s="23" t="s">
        <v>120</v>
      </c>
      <c r="AF214" s="23">
        <v>46.3</v>
      </c>
      <c r="AG214" s="23" t="s">
        <v>2087</v>
      </c>
      <c r="AH214" s="23" t="s">
        <v>2084</v>
      </c>
      <c r="AJ214" s="11"/>
    </row>
    <row r="215" spans="2:36" ht="15.75" x14ac:dyDescent="0.25">
      <c r="B215" s="23" t="s">
        <v>2088</v>
      </c>
      <c r="C215" s="23" t="s">
        <v>2089</v>
      </c>
      <c r="D215" s="23" t="s">
        <v>2089</v>
      </c>
      <c r="E215" s="23" t="s">
        <v>55</v>
      </c>
      <c r="F215" s="23">
        <v>2010</v>
      </c>
      <c r="G215" s="23" t="s">
        <v>56</v>
      </c>
      <c r="H215" s="23" t="s">
        <v>57</v>
      </c>
      <c r="I215" s="23">
        <v>0</v>
      </c>
      <c r="J215" s="23" t="s">
        <v>122</v>
      </c>
      <c r="K215" s="23">
        <v>0</v>
      </c>
      <c r="L215" s="23" t="s">
        <v>80</v>
      </c>
      <c r="M215" s="23">
        <v>0</v>
      </c>
      <c r="N215" s="23" t="s">
        <v>80</v>
      </c>
      <c r="O215" s="23">
        <v>0</v>
      </c>
      <c r="P215" s="23" t="s">
        <v>122</v>
      </c>
      <c r="Q215" s="23">
        <v>0</v>
      </c>
      <c r="R215" s="23" t="s">
        <v>80</v>
      </c>
      <c r="S215" s="23">
        <v>0</v>
      </c>
      <c r="T215" s="23" t="s">
        <v>80</v>
      </c>
      <c r="U215" s="24">
        <v>155975</v>
      </c>
      <c r="V215" s="23" t="s">
        <v>2090</v>
      </c>
      <c r="W215" s="23">
        <v>0.4</v>
      </c>
      <c r="X215" s="23" t="s">
        <v>65</v>
      </c>
      <c r="Y215" s="23">
        <v>43.9</v>
      </c>
      <c r="Z215" s="23" t="s">
        <v>2091</v>
      </c>
      <c r="AA215" s="24">
        <v>155975</v>
      </c>
      <c r="AB215" s="23" t="s">
        <v>2090</v>
      </c>
      <c r="AC215" s="23">
        <v>86.02</v>
      </c>
      <c r="AD215" s="26">
        <f t="shared" si="3"/>
        <v>0</v>
      </c>
      <c r="AE215" s="23" t="s">
        <v>173</v>
      </c>
      <c r="AF215" s="23">
        <v>43.9</v>
      </c>
      <c r="AG215" s="23" t="s">
        <v>2091</v>
      </c>
      <c r="AH215" s="23" t="s">
        <v>2088</v>
      </c>
      <c r="AJ215" s="11"/>
    </row>
    <row r="216" spans="2:36" ht="15.75" x14ac:dyDescent="0.25">
      <c r="B216" s="23" t="s">
        <v>2092</v>
      </c>
      <c r="C216" s="23" t="s">
        <v>2092</v>
      </c>
      <c r="D216" s="23" t="s">
        <v>2093</v>
      </c>
      <c r="E216" s="23" t="s">
        <v>55</v>
      </c>
      <c r="F216" s="23">
        <v>2010</v>
      </c>
      <c r="G216" s="23" t="s">
        <v>56</v>
      </c>
      <c r="H216" s="23" t="s">
        <v>57</v>
      </c>
      <c r="I216" s="23">
        <v>0</v>
      </c>
      <c r="J216" s="23" t="s">
        <v>122</v>
      </c>
      <c r="K216" s="23">
        <v>0</v>
      </c>
      <c r="L216" s="23" t="s">
        <v>80</v>
      </c>
      <c r="M216" s="23">
        <v>0</v>
      </c>
      <c r="N216" s="23" t="s">
        <v>80</v>
      </c>
      <c r="O216" s="23">
        <v>0</v>
      </c>
      <c r="P216" s="23" t="s">
        <v>122</v>
      </c>
      <c r="Q216" s="23">
        <v>0</v>
      </c>
      <c r="R216" s="23" t="s">
        <v>80</v>
      </c>
      <c r="S216" s="23">
        <v>0</v>
      </c>
      <c r="T216" s="23" t="s">
        <v>80</v>
      </c>
      <c r="U216" s="24">
        <v>127206</v>
      </c>
      <c r="V216" s="23" t="s">
        <v>2094</v>
      </c>
      <c r="W216" s="23">
        <v>0.3</v>
      </c>
      <c r="X216" s="23" t="s">
        <v>258</v>
      </c>
      <c r="Y216" s="23">
        <v>35.799999999999997</v>
      </c>
      <c r="Z216" s="23" t="s">
        <v>2095</v>
      </c>
      <c r="AA216" s="24">
        <v>127206</v>
      </c>
      <c r="AB216" s="23" t="s">
        <v>2094</v>
      </c>
      <c r="AC216" s="23">
        <v>86.02</v>
      </c>
      <c r="AD216" s="26">
        <f t="shared" si="3"/>
        <v>0</v>
      </c>
      <c r="AE216" s="23" t="s">
        <v>117</v>
      </c>
      <c r="AF216" s="23">
        <v>35.799999999999997</v>
      </c>
      <c r="AG216" s="23" t="s">
        <v>2095</v>
      </c>
      <c r="AH216" s="23" t="s">
        <v>2092</v>
      </c>
      <c r="AJ216" s="11"/>
    </row>
    <row r="217" spans="2:36" ht="15.75" x14ac:dyDescent="0.25">
      <c r="B217" s="23" t="s">
        <v>2096</v>
      </c>
      <c r="C217" s="23" t="s">
        <v>2097</v>
      </c>
      <c r="D217" s="23" t="s">
        <v>2098</v>
      </c>
      <c r="E217" s="23" t="s">
        <v>55</v>
      </c>
      <c r="F217" s="23">
        <v>2010</v>
      </c>
      <c r="G217" s="23" t="s">
        <v>56</v>
      </c>
      <c r="H217" s="23" t="s">
        <v>57</v>
      </c>
      <c r="I217" s="23">
        <v>0</v>
      </c>
      <c r="J217" s="23" t="s">
        <v>122</v>
      </c>
      <c r="K217" s="23">
        <v>0</v>
      </c>
      <c r="L217" s="23" t="s">
        <v>80</v>
      </c>
      <c r="M217" s="23">
        <v>0</v>
      </c>
      <c r="N217" s="23" t="s">
        <v>80</v>
      </c>
      <c r="O217" s="23">
        <v>0</v>
      </c>
      <c r="P217" s="23" t="s">
        <v>122</v>
      </c>
      <c r="Q217" s="23">
        <v>0</v>
      </c>
      <c r="R217" s="23" t="s">
        <v>80</v>
      </c>
      <c r="S217" s="23">
        <v>0</v>
      </c>
      <c r="T217" s="23" t="s">
        <v>80</v>
      </c>
      <c r="U217" s="24">
        <v>127163</v>
      </c>
      <c r="V217" s="23" t="s">
        <v>2099</v>
      </c>
      <c r="W217" s="23">
        <v>0.3</v>
      </c>
      <c r="X217" s="23" t="s">
        <v>138</v>
      </c>
      <c r="Y217" s="23">
        <v>35.799999999999997</v>
      </c>
      <c r="Z217" s="23" t="s">
        <v>2100</v>
      </c>
      <c r="AA217" s="24">
        <v>127163</v>
      </c>
      <c r="AB217" s="23" t="s">
        <v>2099</v>
      </c>
      <c r="AC217" s="23">
        <v>86.02</v>
      </c>
      <c r="AD217" s="26">
        <f t="shared" si="3"/>
        <v>0</v>
      </c>
      <c r="AE217" s="23" t="s">
        <v>117</v>
      </c>
      <c r="AF217" s="23">
        <v>35.799999999999997</v>
      </c>
      <c r="AG217" s="23" t="s">
        <v>2100</v>
      </c>
      <c r="AH217" s="23" t="s">
        <v>2096</v>
      </c>
      <c r="AJ217" s="11"/>
    </row>
    <row r="218" spans="2:36" ht="15.75" x14ac:dyDescent="0.25">
      <c r="B218" s="23" t="s">
        <v>2101</v>
      </c>
      <c r="C218" s="23" t="s">
        <v>2101</v>
      </c>
      <c r="D218" s="23" t="s">
        <v>2101</v>
      </c>
      <c r="E218" s="23" t="s">
        <v>55</v>
      </c>
      <c r="F218" s="23">
        <v>2010</v>
      </c>
      <c r="G218" s="23" t="s">
        <v>56</v>
      </c>
      <c r="H218" s="23" t="s">
        <v>57</v>
      </c>
      <c r="I218" s="23">
        <v>0</v>
      </c>
      <c r="J218" s="23" t="s">
        <v>122</v>
      </c>
      <c r="K218" s="23">
        <v>0</v>
      </c>
      <c r="L218" s="23" t="s">
        <v>80</v>
      </c>
      <c r="M218" s="23">
        <v>0</v>
      </c>
      <c r="N218" s="23" t="s">
        <v>80</v>
      </c>
      <c r="O218" s="23">
        <v>0</v>
      </c>
      <c r="P218" s="23" t="s">
        <v>122</v>
      </c>
      <c r="Q218" s="23">
        <v>0</v>
      </c>
      <c r="R218" s="23" t="s">
        <v>80</v>
      </c>
      <c r="S218" s="23">
        <v>0</v>
      </c>
      <c r="T218" s="23" t="s">
        <v>80</v>
      </c>
      <c r="U218" s="24">
        <v>124296</v>
      </c>
      <c r="V218" s="23" t="s">
        <v>2102</v>
      </c>
      <c r="W218" s="23">
        <v>0.3</v>
      </c>
      <c r="X218" s="23" t="s">
        <v>185</v>
      </c>
      <c r="Y218" s="23">
        <v>35</v>
      </c>
      <c r="Z218" s="23" t="s">
        <v>2103</v>
      </c>
      <c r="AA218" s="24">
        <v>124296</v>
      </c>
      <c r="AB218" s="23" t="s">
        <v>2102</v>
      </c>
      <c r="AC218" s="23">
        <v>86.02</v>
      </c>
      <c r="AD218" s="26">
        <f t="shared" si="3"/>
        <v>0</v>
      </c>
      <c r="AE218" s="23" t="s">
        <v>117</v>
      </c>
      <c r="AF218" s="23">
        <v>35</v>
      </c>
      <c r="AG218" s="23" t="s">
        <v>2103</v>
      </c>
      <c r="AH218" s="23" t="s">
        <v>2101</v>
      </c>
      <c r="AJ218" s="11"/>
    </row>
    <row r="219" spans="2:36" ht="15.75" x14ac:dyDescent="0.25">
      <c r="B219" s="23" t="s">
        <v>2104</v>
      </c>
      <c r="C219" s="23" t="s">
        <v>2104</v>
      </c>
      <c r="D219" s="23" t="s">
        <v>2105</v>
      </c>
      <c r="E219" s="23" t="s">
        <v>55</v>
      </c>
      <c r="F219" s="23">
        <v>2010</v>
      </c>
      <c r="G219" s="23" t="s">
        <v>56</v>
      </c>
      <c r="H219" s="23" t="s">
        <v>57</v>
      </c>
      <c r="I219" s="23">
        <v>0</v>
      </c>
      <c r="J219" s="23" t="s">
        <v>122</v>
      </c>
      <c r="K219" s="23">
        <v>0</v>
      </c>
      <c r="L219" s="23" t="s">
        <v>80</v>
      </c>
      <c r="M219" s="23">
        <v>0</v>
      </c>
      <c r="N219" s="23" t="s">
        <v>80</v>
      </c>
      <c r="O219" s="23">
        <v>0</v>
      </c>
      <c r="P219" s="23" t="s">
        <v>122</v>
      </c>
      <c r="Q219" s="23">
        <v>0</v>
      </c>
      <c r="R219" s="23" t="s">
        <v>80</v>
      </c>
      <c r="S219" s="23">
        <v>0</v>
      </c>
      <c r="T219" s="23" t="s">
        <v>80</v>
      </c>
      <c r="U219" s="24">
        <v>120774</v>
      </c>
      <c r="V219" s="23" t="s">
        <v>2106</v>
      </c>
      <c r="W219" s="23">
        <v>0.3</v>
      </c>
      <c r="X219" s="23" t="s">
        <v>816</v>
      </c>
      <c r="Y219" s="23">
        <v>34</v>
      </c>
      <c r="Z219" s="23" t="s">
        <v>2107</v>
      </c>
      <c r="AA219" s="24">
        <v>120774</v>
      </c>
      <c r="AB219" s="23" t="s">
        <v>2106</v>
      </c>
      <c r="AC219" s="23">
        <v>86.02</v>
      </c>
      <c r="AD219" s="26">
        <f t="shared" si="3"/>
        <v>0</v>
      </c>
      <c r="AE219" s="23" t="s">
        <v>117</v>
      </c>
      <c r="AF219" s="23">
        <v>34</v>
      </c>
      <c r="AG219" s="23" t="s">
        <v>2107</v>
      </c>
      <c r="AH219" s="23" t="s">
        <v>2104</v>
      </c>
      <c r="AJ219" s="11"/>
    </row>
    <row r="220" spans="2:36" ht="15.75" x14ac:dyDescent="0.25">
      <c r="B220" s="23" t="s">
        <v>2108</v>
      </c>
      <c r="C220" s="23" t="s">
        <v>2108</v>
      </c>
      <c r="D220" s="23" t="s">
        <v>2109</v>
      </c>
      <c r="E220" s="23" t="s">
        <v>55</v>
      </c>
      <c r="F220" s="23">
        <v>2010</v>
      </c>
      <c r="G220" s="23" t="s">
        <v>56</v>
      </c>
      <c r="H220" s="23" t="s">
        <v>57</v>
      </c>
      <c r="I220" s="23">
        <v>0</v>
      </c>
      <c r="J220" s="23" t="s">
        <v>122</v>
      </c>
      <c r="K220" s="23">
        <v>0</v>
      </c>
      <c r="L220" s="23" t="s">
        <v>80</v>
      </c>
      <c r="M220" s="23">
        <v>0</v>
      </c>
      <c r="N220" s="23" t="s">
        <v>80</v>
      </c>
      <c r="O220" s="23">
        <v>0</v>
      </c>
      <c r="P220" s="23" t="s">
        <v>122</v>
      </c>
      <c r="Q220" s="23">
        <v>0</v>
      </c>
      <c r="R220" s="23" t="s">
        <v>80</v>
      </c>
      <c r="S220" s="23">
        <v>0</v>
      </c>
      <c r="T220" s="23" t="s">
        <v>80</v>
      </c>
      <c r="U220" s="24">
        <v>113369</v>
      </c>
      <c r="V220" s="23" t="s">
        <v>2110</v>
      </c>
      <c r="W220" s="23">
        <v>0.3</v>
      </c>
      <c r="X220" s="23" t="s">
        <v>263</v>
      </c>
      <c r="Y220" s="23">
        <v>31.9</v>
      </c>
      <c r="Z220" s="23" t="s">
        <v>2111</v>
      </c>
      <c r="AA220" s="24">
        <v>113369</v>
      </c>
      <c r="AB220" s="23" t="s">
        <v>2110</v>
      </c>
      <c r="AC220" s="23">
        <v>86.02</v>
      </c>
      <c r="AD220" s="26">
        <f t="shared" si="3"/>
        <v>0</v>
      </c>
      <c r="AE220" s="23" t="s">
        <v>117</v>
      </c>
      <c r="AF220" s="23">
        <v>31.9</v>
      </c>
      <c r="AG220" s="23" t="s">
        <v>2111</v>
      </c>
      <c r="AH220" s="23" t="s">
        <v>2108</v>
      </c>
      <c r="AJ220" s="11"/>
    </row>
    <row r="221" spans="2:36" ht="15.75" x14ac:dyDescent="0.25">
      <c r="B221" s="23" t="s">
        <v>2112</v>
      </c>
      <c r="C221" s="23" t="s">
        <v>2113</v>
      </c>
      <c r="D221" s="23" t="s">
        <v>2114</v>
      </c>
      <c r="E221" s="23" t="s">
        <v>55</v>
      </c>
      <c r="F221" s="23">
        <v>2010</v>
      </c>
      <c r="G221" s="23" t="s">
        <v>56</v>
      </c>
      <c r="H221" s="23" t="s">
        <v>57</v>
      </c>
      <c r="I221" s="23">
        <v>0</v>
      </c>
      <c r="J221" s="23" t="s">
        <v>122</v>
      </c>
      <c r="K221" s="23">
        <v>0</v>
      </c>
      <c r="L221" s="23" t="s">
        <v>80</v>
      </c>
      <c r="M221" s="23">
        <v>0</v>
      </c>
      <c r="N221" s="23" t="s">
        <v>80</v>
      </c>
      <c r="O221" s="23">
        <v>0</v>
      </c>
      <c r="P221" s="23" t="s">
        <v>122</v>
      </c>
      <c r="Q221" s="23">
        <v>0</v>
      </c>
      <c r="R221" s="23" t="s">
        <v>80</v>
      </c>
      <c r="S221" s="23">
        <v>0</v>
      </c>
      <c r="T221" s="23" t="s">
        <v>80</v>
      </c>
      <c r="U221" s="24">
        <v>99898</v>
      </c>
      <c r="V221" s="23" t="s">
        <v>2115</v>
      </c>
      <c r="W221" s="23">
        <v>0.2</v>
      </c>
      <c r="X221" s="23" t="s">
        <v>143</v>
      </c>
      <c r="Y221" s="23">
        <v>28.1</v>
      </c>
      <c r="Z221" s="23" t="s">
        <v>2116</v>
      </c>
      <c r="AA221" s="24">
        <v>99898</v>
      </c>
      <c r="AB221" s="23" t="s">
        <v>2115</v>
      </c>
      <c r="AC221" s="23">
        <v>86.02</v>
      </c>
      <c r="AD221" s="26">
        <f t="shared" si="3"/>
        <v>0</v>
      </c>
      <c r="AE221" s="23" t="s">
        <v>117</v>
      </c>
      <c r="AF221" s="23">
        <v>28.1</v>
      </c>
      <c r="AG221" s="23" t="s">
        <v>2116</v>
      </c>
      <c r="AH221" s="23" t="s">
        <v>2112</v>
      </c>
      <c r="AJ221" s="11"/>
    </row>
    <row r="222" spans="2:36" ht="15.75" x14ac:dyDescent="0.25">
      <c r="B222" s="23" t="s">
        <v>2117</v>
      </c>
      <c r="C222" s="23" t="s">
        <v>2118</v>
      </c>
      <c r="D222" s="23" t="s">
        <v>2119</v>
      </c>
      <c r="E222" s="23" t="s">
        <v>55</v>
      </c>
      <c r="F222" s="23">
        <v>2010</v>
      </c>
      <c r="G222" s="23" t="s">
        <v>56</v>
      </c>
      <c r="H222" s="23" t="s">
        <v>57</v>
      </c>
      <c r="I222" s="23">
        <v>0</v>
      </c>
      <c r="J222" s="23" t="s">
        <v>122</v>
      </c>
      <c r="K222" s="23">
        <v>0</v>
      </c>
      <c r="L222" s="23" t="s">
        <v>80</v>
      </c>
      <c r="M222" s="23">
        <v>0</v>
      </c>
      <c r="N222" s="23" t="s">
        <v>80</v>
      </c>
      <c r="O222" s="23">
        <v>0</v>
      </c>
      <c r="P222" s="23" t="s">
        <v>122</v>
      </c>
      <c r="Q222" s="23">
        <v>0</v>
      </c>
      <c r="R222" s="23" t="s">
        <v>80</v>
      </c>
      <c r="S222" s="23">
        <v>0</v>
      </c>
      <c r="T222" s="23" t="s">
        <v>80</v>
      </c>
      <c r="U222" s="24">
        <v>91907</v>
      </c>
      <c r="V222" s="23" t="s">
        <v>2120</v>
      </c>
      <c r="W222" s="23">
        <v>0.2</v>
      </c>
      <c r="X222" s="23" t="s">
        <v>143</v>
      </c>
      <c r="Y222" s="23">
        <v>25.9</v>
      </c>
      <c r="Z222" s="23" t="s">
        <v>2121</v>
      </c>
      <c r="AA222" s="24">
        <v>91907</v>
      </c>
      <c r="AB222" s="23" t="s">
        <v>2120</v>
      </c>
      <c r="AC222" s="23">
        <v>86.02</v>
      </c>
      <c r="AD222" s="26">
        <f t="shared" si="3"/>
        <v>0</v>
      </c>
      <c r="AE222" s="23" t="s">
        <v>117</v>
      </c>
      <c r="AF222" s="23">
        <v>25.9</v>
      </c>
      <c r="AG222" s="23" t="s">
        <v>2121</v>
      </c>
      <c r="AH222" s="23" t="s">
        <v>2117</v>
      </c>
      <c r="AJ222" s="11"/>
    </row>
    <row r="223" spans="2:36" ht="15.75" x14ac:dyDescent="0.25">
      <c r="B223" s="23" t="s">
        <v>2122</v>
      </c>
      <c r="C223" s="23" t="s">
        <v>2122</v>
      </c>
      <c r="D223" s="23" t="s">
        <v>2122</v>
      </c>
      <c r="E223" s="23" t="s">
        <v>55</v>
      </c>
      <c r="F223" s="23">
        <v>2010</v>
      </c>
      <c r="G223" s="23" t="s">
        <v>56</v>
      </c>
      <c r="H223" s="23" t="s">
        <v>57</v>
      </c>
      <c r="I223" s="23">
        <v>0</v>
      </c>
      <c r="J223" s="23" t="s">
        <v>122</v>
      </c>
      <c r="K223" s="23">
        <v>0</v>
      </c>
      <c r="L223" s="23" t="s">
        <v>80</v>
      </c>
      <c r="M223" s="23">
        <v>0</v>
      </c>
      <c r="N223" s="23" t="s">
        <v>80</v>
      </c>
      <c r="O223" s="23">
        <v>0</v>
      </c>
      <c r="P223" s="23" t="s">
        <v>122</v>
      </c>
      <c r="Q223" s="23">
        <v>0</v>
      </c>
      <c r="R223" s="23" t="s">
        <v>80</v>
      </c>
      <c r="S223" s="23">
        <v>0</v>
      </c>
      <c r="T223" s="23" t="s">
        <v>80</v>
      </c>
      <c r="U223" s="24">
        <v>87244</v>
      </c>
      <c r="V223" s="23" t="s">
        <v>2123</v>
      </c>
      <c r="W223" s="23">
        <v>0.2</v>
      </c>
      <c r="X223" s="23" t="s">
        <v>143</v>
      </c>
      <c r="Y223" s="23">
        <v>24.5</v>
      </c>
      <c r="Z223" s="23" t="s">
        <v>2124</v>
      </c>
      <c r="AA223" s="24">
        <v>87244</v>
      </c>
      <c r="AB223" s="23" t="s">
        <v>2123</v>
      </c>
      <c r="AC223" s="23">
        <v>86.02</v>
      </c>
      <c r="AD223" s="26">
        <f t="shared" si="3"/>
        <v>0</v>
      </c>
      <c r="AE223" s="23" t="s">
        <v>117</v>
      </c>
      <c r="AF223" s="23">
        <v>24.5</v>
      </c>
      <c r="AG223" s="23" t="s">
        <v>2124</v>
      </c>
      <c r="AH223" s="23" t="s">
        <v>2122</v>
      </c>
      <c r="AJ223" s="11"/>
    </row>
    <row r="224" spans="2:36" ht="15.75" x14ac:dyDescent="0.25">
      <c r="B224" s="23" t="s">
        <v>2125</v>
      </c>
      <c r="C224" s="23" t="s">
        <v>2126</v>
      </c>
      <c r="D224" s="23" t="s">
        <v>2127</v>
      </c>
      <c r="E224" s="23" t="s">
        <v>55</v>
      </c>
      <c r="F224" s="23">
        <v>2010</v>
      </c>
      <c r="G224" s="23" t="s">
        <v>56</v>
      </c>
      <c r="H224" s="23" t="s">
        <v>57</v>
      </c>
      <c r="I224" s="23">
        <v>0</v>
      </c>
      <c r="J224" s="23" t="s">
        <v>122</v>
      </c>
      <c r="K224" s="23">
        <v>0</v>
      </c>
      <c r="L224" s="23" t="s">
        <v>80</v>
      </c>
      <c r="M224" s="23">
        <v>0</v>
      </c>
      <c r="N224" s="23" t="s">
        <v>80</v>
      </c>
      <c r="O224" s="23">
        <v>0</v>
      </c>
      <c r="P224" s="23" t="s">
        <v>122</v>
      </c>
      <c r="Q224" s="23">
        <v>0</v>
      </c>
      <c r="R224" s="23" t="s">
        <v>80</v>
      </c>
      <c r="S224" s="23">
        <v>0</v>
      </c>
      <c r="T224" s="23" t="s">
        <v>80</v>
      </c>
      <c r="U224" s="24">
        <v>73752</v>
      </c>
      <c r="V224" s="23" t="s">
        <v>2128</v>
      </c>
      <c r="W224" s="23">
        <v>0.2</v>
      </c>
      <c r="X224" s="23" t="s">
        <v>135</v>
      </c>
      <c r="Y224" s="23">
        <v>20.8</v>
      </c>
      <c r="Z224" s="23" t="s">
        <v>2129</v>
      </c>
      <c r="AA224" s="24">
        <v>73752</v>
      </c>
      <c r="AB224" s="23" t="s">
        <v>2128</v>
      </c>
      <c r="AC224" s="23">
        <v>86.02</v>
      </c>
      <c r="AD224" s="26">
        <f t="shared" si="3"/>
        <v>0</v>
      </c>
      <c r="AE224" s="23" t="s">
        <v>117</v>
      </c>
      <c r="AF224" s="23">
        <v>20.8</v>
      </c>
      <c r="AG224" s="23" t="s">
        <v>2129</v>
      </c>
      <c r="AH224" s="23" t="s">
        <v>2125</v>
      </c>
      <c r="AJ224" s="11"/>
    </row>
    <row r="225" spans="2:36" ht="15.75" x14ac:dyDescent="0.25">
      <c r="B225" s="23" t="s">
        <v>2130</v>
      </c>
      <c r="C225" s="23" t="s">
        <v>2130</v>
      </c>
      <c r="D225" s="23" t="s">
        <v>2131</v>
      </c>
      <c r="E225" s="23" t="s">
        <v>55</v>
      </c>
      <c r="F225" s="23">
        <v>2010</v>
      </c>
      <c r="G225" s="23" t="s">
        <v>56</v>
      </c>
      <c r="H225" s="23" t="s">
        <v>57</v>
      </c>
      <c r="I225" s="23">
        <v>0</v>
      </c>
      <c r="J225" s="23" t="s">
        <v>122</v>
      </c>
      <c r="K225" s="23">
        <v>0</v>
      </c>
      <c r="L225" s="23" t="s">
        <v>80</v>
      </c>
      <c r="M225" s="23">
        <v>0</v>
      </c>
      <c r="N225" s="23" t="s">
        <v>80</v>
      </c>
      <c r="O225" s="23">
        <v>0</v>
      </c>
      <c r="P225" s="23" t="s">
        <v>122</v>
      </c>
      <c r="Q225" s="23">
        <v>0</v>
      </c>
      <c r="R225" s="23" t="s">
        <v>80</v>
      </c>
      <c r="S225" s="23">
        <v>0</v>
      </c>
      <c r="T225" s="23" t="s">
        <v>80</v>
      </c>
      <c r="U225" s="24">
        <v>66578</v>
      </c>
      <c r="V225" s="23" t="s">
        <v>2132</v>
      </c>
      <c r="W225" s="23">
        <v>0.2</v>
      </c>
      <c r="X225" s="23" t="s">
        <v>109</v>
      </c>
      <c r="Y225" s="23">
        <v>18.7</v>
      </c>
      <c r="Z225" s="23" t="s">
        <v>2133</v>
      </c>
      <c r="AA225" s="24">
        <v>66578</v>
      </c>
      <c r="AB225" s="23" t="s">
        <v>2132</v>
      </c>
      <c r="AC225" s="23">
        <v>86.02</v>
      </c>
      <c r="AD225" s="26">
        <f t="shared" si="3"/>
        <v>0</v>
      </c>
      <c r="AE225" s="23" t="s">
        <v>117</v>
      </c>
      <c r="AF225" s="23">
        <v>18.7</v>
      </c>
      <c r="AG225" s="23" t="s">
        <v>2133</v>
      </c>
      <c r="AH225" s="23" t="s">
        <v>2130</v>
      </c>
      <c r="AJ225" s="11"/>
    </row>
    <row r="226" spans="2:36" ht="15.75" x14ac:dyDescent="0.25">
      <c r="B226" s="23" t="s">
        <v>2134</v>
      </c>
      <c r="C226" s="23" t="s">
        <v>2134</v>
      </c>
      <c r="D226" s="23" t="s">
        <v>2135</v>
      </c>
      <c r="E226" s="23" t="s">
        <v>55</v>
      </c>
      <c r="F226" s="23">
        <v>2010</v>
      </c>
      <c r="G226" s="23" t="s">
        <v>56</v>
      </c>
      <c r="H226" s="23" t="s">
        <v>57</v>
      </c>
      <c r="I226" s="23">
        <v>0</v>
      </c>
      <c r="J226" s="23" t="s">
        <v>122</v>
      </c>
      <c r="K226" s="23">
        <v>0</v>
      </c>
      <c r="L226" s="23" t="s">
        <v>80</v>
      </c>
      <c r="M226" s="23">
        <v>0</v>
      </c>
      <c r="N226" s="23" t="s">
        <v>80</v>
      </c>
      <c r="O226" s="23">
        <v>0</v>
      </c>
      <c r="P226" s="23" t="s">
        <v>122</v>
      </c>
      <c r="Q226" s="23">
        <v>0</v>
      </c>
      <c r="R226" s="23" t="s">
        <v>80</v>
      </c>
      <c r="S226" s="23">
        <v>0</v>
      </c>
      <c r="T226" s="23" t="s">
        <v>80</v>
      </c>
      <c r="U226" s="24">
        <v>61312</v>
      </c>
      <c r="V226" s="23" t="s">
        <v>2136</v>
      </c>
      <c r="W226" s="23">
        <v>0.2</v>
      </c>
      <c r="X226" s="23" t="s">
        <v>314</v>
      </c>
      <c r="Y226" s="23">
        <v>17.3</v>
      </c>
      <c r="Z226" s="23" t="s">
        <v>2137</v>
      </c>
      <c r="AA226" s="24">
        <v>61312</v>
      </c>
      <c r="AB226" s="23" t="s">
        <v>2136</v>
      </c>
      <c r="AC226" s="23">
        <v>86.02</v>
      </c>
      <c r="AD226" s="26">
        <f t="shared" si="3"/>
        <v>0</v>
      </c>
      <c r="AE226" s="23" t="s">
        <v>117</v>
      </c>
      <c r="AF226" s="23">
        <v>17.3</v>
      </c>
      <c r="AG226" s="23" t="s">
        <v>2137</v>
      </c>
      <c r="AH226" s="23" t="s">
        <v>2134</v>
      </c>
      <c r="AJ226" s="11"/>
    </row>
    <row r="227" spans="2:36" ht="15.75" x14ac:dyDescent="0.25">
      <c r="B227" s="23" t="s">
        <v>2138</v>
      </c>
      <c r="C227" s="23" t="s">
        <v>2138</v>
      </c>
      <c r="D227" s="23" t="s">
        <v>2139</v>
      </c>
      <c r="E227" s="23" t="s">
        <v>55</v>
      </c>
      <c r="F227" s="23">
        <v>2010</v>
      </c>
      <c r="G227" s="23" t="s">
        <v>56</v>
      </c>
      <c r="H227" s="23" t="s">
        <v>57</v>
      </c>
      <c r="I227" s="23">
        <v>0</v>
      </c>
      <c r="J227" s="23" t="s">
        <v>122</v>
      </c>
      <c r="K227" s="23">
        <v>0</v>
      </c>
      <c r="L227" s="23" t="s">
        <v>80</v>
      </c>
      <c r="M227" s="23">
        <v>0</v>
      </c>
      <c r="N227" s="23" t="s">
        <v>80</v>
      </c>
      <c r="O227" s="23">
        <v>0</v>
      </c>
      <c r="P227" s="23" t="s">
        <v>122</v>
      </c>
      <c r="Q227" s="23">
        <v>0</v>
      </c>
      <c r="R227" s="23" t="s">
        <v>80</v>
      </c>
      <c r="S227" s="23">
        <v>0</v>
      </c>
      <c r="T227" s="23" t="s">
        <v>80</v>
      </c>
      <c r="U227" s="24">
        <v>60841</v>
      </c>
      <c r="V227" s="23" t="s">
        <v>2140</v>
      </c>
      <c r="W227" s="23">
        <v>0.2</v>
      </c>
      <c r="X227" s="23" t="s">
        <v>109</v>
      </c>
      <c r="Y227" s="23">
        <v>17.100000000000001</v>
      </c>
      <c r="Z227" s="23" t="s">
        <v>2141</v>
      </c>
      <c r="AA227" s="24">
        <v>60841</v>
      </c>
      <c r="AB227" s="23" t="s">
        <v>2140</v>
      </c>
      <c r="AC227" s="23">
        <v>86.02</v>
      </c>
      <c r="AD227" s="26">
        <f t="shared" si="3"/>
        <v>0</v>
      </c>
      <c r="AE227" s="23" t="s">
        <v>80</v>
      </c>
      <c r="AF227" s="23">
        <v>17.100000000000001</v>
      </c>
      <c r="AG227" s="23" t="s">
        <v>2141</v>
      </c>
      <c r="AH227" s="23" t="s">
        <v>2138</v>
      </c>
      <c r="AJ227" s="11"/>
    </row>
    <row r="228" spans="2:36" ht="15.75" x14ac:dyDescent="0.25">
      <c r="B228" s="23" t="s">
        <v>2142</v>
      </c>
      <c r="C228" s="23" t="s">
        <v>2142</v>
      </c>
      <c r="D228" s="23" t="s">
        <v>2143</v>
      </c>
      <c r="E228" s="23" t="s">
        <v>55</v>
      </c>
      <c r="F228" s="23">
        <v>2010</v>
      </c>
      <c r="G228" s="23" t="s">
        <v>56</v>
      </c>
      <c r="H228" s="23" t="s">
        <v>57</v>
      </c>
      <c r="I228" s="23">
        <v>0</v>
      </c>
      <c r="J228" s="23" t="s">
        <v>122</v>
      </c>
      <c r="K228" s="23">
        <v>0</v>
      </c>
      <c r="L228" s="23" t="s">
        <v>80</v>
      </c>
      <c r="M228" s="23">
        <v>0</v>
      </c>
      <c r="N228" s="23" t="s">
        <v>80</v>
      </c>
      <c r="O228" s="23">
        <v>0</v>
      </c>
      <c r="P228" s="23" t="s">
        <v>122</v>
      </c>
      <c r="Q228" s="23">
        <v>0</v>
      </c>
      <c r="R228" s="23" t="s">
        <v>80</v>
      </c>
      <c r="S228" s="23">
        <v>0</v>
      </c>
      <c r="T228" s="23" t="s">
        <v>80</v>
      </c>
      <c r="U228" s="24">
        <v>56629</v>
      </c>
      <c r="V228" s="23" t="s">
        <v>2144</v>
      </c>
      <c r="W228" s="23">
        <v>0.1</v>
      </c>
      <c r="X228" s="23" t="s">
        <v>527</v>
      </c>
      <c r="Y228" s="23">
        <v>15.9</v>
      </c>
      <c r="Z228" s="23" t="s">
        <v>2145</v>
      </c>
      <c r="AA228" s="24">
        <v>56629</v>
      </c>
      <c r="AB228" s="23" t="s">
        <v>2144</v>
      </c>
      <c r="AC228" s="23">
        <v>86.02</v>
      </c>
      <c r="AD228" s="26">
        <f t="shared" si="3"/>
        <v>0</v>
      </c>
      <c r="AE228" s="23" t="s">
        <v>117</v>
      </c>
      <c r="AF228" s="23">
        <v>15.9</v>
      </c>
      <c r="AG228" s="23" t="s">
        <v>2145</v>
      </c>
      <c r="AH228" s="23" t="s">
        <v>2142</v>
      </c>
      <c r="AJ228" s="11"/>
    </row>
    <row r="229" spans="2:36" ht="15.75" x14ac:dyDescent="0.25">
      <c r="B229" s="23" t="s">
        <v>2146</v>
      </c>
      <c r="C229" s="23" t="s">
        <v>2146</v>
      </c>
      <c r="D229" s="23" t="s">
        <v>2146</v>
      </c>
      <c r="E229" s="23" t="s">
        <v>55</v>
      </c>
      <c r="F229" s="23">
        <v>2010</v>
      </c>
      <c r="G229" s="23" t="s">
        <v>56</v>
      </c>
      <c r="H229" s="23" t="s">
        <v>57</v>
      </c>
      <c r="I229" s="23">
        <v>0</v>
      </c>
      <c r="J229" s="23" t="s">
        <v>122</v>
      </c>
      <c r="K229" s="23">
        <v>0</v>
      </c>
      <c r="L229" s="23" t="s">
        <v>80</v>
      </c>
      <c r="M229" s="23">
        <v>0</v>
      </c>
      <c r="N229" s="23" t="s">
        <v>80</v>
      </c>
      <c r="O229" s="23">
        <v>0</v>
      </c>
      <c r="P229" s="23" t="s">
        <v>122</v>
      </c>
      <c r="Q229" s="23">
        <v>0</v>
      </c>
      <c r="R229" s="23" t="s">
        <v>80</v>
      </c>
      <c r="S229" s="23">
        <v>0</v>
      </c>
      <c r="T229" s="23" t="s">
        <v>80</v>
      </c>
      <c r="U229" s="24">
        <v>51724</v>
      </c>
      <c r="V229" s="23" t="s">
        <v>2147</v>
      </c>
      <c r="W229" s="23">
        <v>0.1</v>
      </c>
      <c r="X229" s="23" t="s">
        <v>109</v>
      </c>
      <c r="Y229" s="23">
        <v>14.6</v>
      </c>
      <c r="Z229" s="23" t="s">
        <v>2148</v>
      </c>
      <c r="AA229" s="24">
        <v>51724</v>
      </c>
      <c r="AB229" s="23" t="s">
        <v>2147</v>
      </c>
      <c r="AC229" s="23">
        <v>86.02</v>
      </c>
      <c r="AD229" s="26">
        <f t="shared" si="3"/>
        <v>0</v>
      </c>
      <c r="AE229" s="23" t="s">
        <v>80</v>
      </c>
      <c r="AF229" s="23">
        <v>14.6</v>
      </c>
      <c r="AG229" s="23" t="s">
        <v>2148</v>
      </c>
      <c r="AH229" s="23" t="s">
        <v>2146</v>
      </c>
      <c r="AJ229" s="11"/>
    </row>
    <row r="230" spans="2:36" ht="15.75" x14ac:dyDescent="0.25">
      <c r="B230" s="23" t="s">
        <v>2149</v>
      </c>
      <c r="C230" s="23" t="s">
        <v>2149</v>
      </c>
      <c r="D230" s="23" t="s">
        <v>2150</v>
      </c>
      <c r="E230" s="23" t="s">
        <v>55</v>
      </c>
      <c r="F230" s="23">
        <v>2010</v>
      </c>
      <c r="G230" s="23" t="s">
        <v>56</v>
      </c>
      <c r="H230" s="23" t="s">
        <v>57</v>
      </c>
      <c r="I230" s="23">
        <v>0</v>
      </c>
      <c r="J230" s="23" t="s">
        <v>122</v>
      </c>
      <c r="K230" s="23">
        <v>0</v>
      </c>
      <c r="L230" s="23" t="s">
        <v>80</v>
      </c>
      <c r="M230" s="23">
        <v>0</v>
      </c>
      <c r="N230" s="23" t="s">
        <v>80</v>
      </c>
      <c r="O230" s="23">
        <v>0</v>
      </c>
      <c r="P230" s="23" t="s">
        <v>122</v>
      </c>
      <c r="Q230" s="23">
        <v>0</v>
      </c>
      <c r="R230" s="23" t="s">
        <v>80</v>
      </c>
      <c r="S230" s="23">
        <v>0</v>
      </c>
      <c r="T230" s="23" t="s">
        <v>80</v>
      </c>
      <c r="U230" s="24">
        <v>46100</v>
      </c>
      <c r="V230" s="23" t="s">
        <v>2151</v>
      </c>
      <c r="W230" s="23">
        <v>0.1</v>
      </c>
      <c r="X230" s="23" t="s">
        <v>109</v>
      </c>
      <c r="Y230" s="23">
        <v>13</v>
      </c>
      <c r="Z230" s="23" t="s">
        <v>2152</v>
      </c>
      <c r="AA230" s="24">
        <v>46100</v>
      </c>
      <c r="AB230" s="23" t="s">
        <v>2151</v>
      </c>
      <c r="AC230" s="23">
        <v>86.02</v>
      </c>
      <c r="AD230" s="26">
        <f t="shared" si="3"/>
        <v>0</v>
      </c>
      <c r="AE230" s="23" t="s">
        <v>80</v>
      </c>
      <c r="AF230" s="23">
        <v>13</v>
      </c>
      <c r="AG230" s="23" t="s">
        <v>2152</v>
      </c>
      <c r="AH230" s="23" t="s">
        <v>2149</v>
      </c>
      <c r="AJ230" s="11"/>
    </row>
    <row r="231" spans="2:36" ht="15.75" x14ac:dyDescent="0.25">
      <c r="B231" s="23" t="s">
        <v>2153</v>
      </c>
      <c r="C231" s="23" t="s">
        <v>2153</v>
      </c>
      <c r="D231" s="23" t="s">
        <v>2153</v>
      </c>
      <c r="E231" s="23" t="s">
        <v>55</v>
      </c>
      <c r="F231" s="23">
        <v>2010</v>
      </c>
      <c r="G231" s="23" t="s">
        <v>56</v>
      </c>
      <c r="H231" s="23" t="s">
        <v>57</v>
      </c>
      <c r="I231" s="23">
        <v>0</v>
      </c>
      <c r="J231" s="23" t="s">
        <v>122</v>
      </c>
      <c r="K231" s="23">
        <v>0</v>
      </c>
      <c r="L231" s="23" t="s">
        <v>80</v>
      </c>
      <c r="M231" s="23">
        <v>0</v>
      </c>
      <c r="N231" s="23" t="s">
        <v>80</v>
      </c>
      <c r="O231" s="23">
        <v>0</v>
      </c>
      <c r="P231" s="23" t="s">
        <v>122</v>
      </c>
      <c r="Q231" s="23">
        <v>0</v>
      </c>
      <c r="R231" s="23" t="s">
        <v>80</v>
      </c>
      <c r="S231" s="23">
        <v>0</v>
      </c>
      <c r="T231" s="23" t="s">
        <v>80</v>
      </c>
      <c r="U231" s="24">
        <v>36218</v>
      </c>
      <c r="V231" s="23" t="s">
        <v>2154</v>
      </c>
      <c r="W231" s="23">
        <v>0.1</v>
      </c>
      <c r="X231" s="23" t="s">
        <v>173</v>
      </c>
      <c r="Y231" s="23">
        <v>10.199999999999999</v>
      </c>
      <c r="Z231" s="23" t="s">
        <v>2155</v>
      </c>
      <c r="AA231" s="24">
        <v>36218</v>
      </c>
      <c r="AB231" s="23" t="s">
        <v>2154</v>
      </c>
      <c r="AC231" s="23">
        <v>86.02</v>
      </c>
      <c r="AD231" s="26">
        <f t="shared" si="3"/>
        <v>0</v>
      </c>
      <c r="AE231" s="23" t="s">
        <v>80</v>
      </c>
      <c r="AF231" s="23">
        <v>10.199999999999999</v>
      </c>
      <c r="AG231" s="23" t="s">
        <v>2155</v>
      </c>
      <c r="AH231" s="23" t="s">
        <v>2153</v>
      </c>
      <c r="AJ231" s="11"/>
    </row>
    <row r="232" spans="2:36" ht="15.75" x14ac:dyDescent="0.25">
      <c r="B232" s="23" t="s">
        <v>2156</v>
      </c>
      <c r="C232" s="23" t="s">
        <v>2157</v>
      </c>
      <c r="D232" s="23" t="s">
        <v>2157</v>
      </c>
      <c r="E232" s="23" t="s">
        <v>55</v>
      </c>
      <c r="F232" s="23">
        <v>2010</v>
      </c>
      <c r="G232" s="23" t="s">
        <v>56</v>
      </c>
      <c r="H232" s="23" t="s">
        <v>57</v>
      </c>
      <c r="I232" s="23">
        <v>0</v>
      </c>
      <c r="J232" s="23" t="s">
        <v>122</v>
      </c>
      <c r="K232" s="23">
        <v>0</v>
      </c>
      <c r="L232" s="23" t="s">
        <v>80</v>
      </c>
      <c r="M232" s="23">
        <v>0</v>
      </c>
      <c r="N232" s="23" t="s">
        <v>80</v>
      </c>
      <c r="O232" s="23">
        <v>0</v>
      </c>
      <c r="P232" s="23" t="s">
        <v>122</v>
      </c>
      <c r="Q232" s="23">
        <v>0</v>
      </c>
      <c r="R232" s="23" t="s">
        <v>80</v>
      </c>
      <c r="S232" s="23">
        <v>0</v>
      </c>
      <c r="T232" s="23" t="s">
        <v>80</v>
      </c>
      <c r="U232" s="24">
        <v>32931</v>
      </c>
      <c r="V232" s="23" t="s">
        <v>2158</v>
      </c>
      <c r="W232" s="23">
        <v>0.1</v>
      </c>
      <c r="X232" s="23" t="s">
        <v>117</v>
      </c>
      <c r="Y232" s="23">
        <v>9.3000000000000007</v>
      </c>
      <c r="Z232" s="23" t="s">
        <v>2159</v>
      </c>
      <c r="AA232" s="24">
        <v>32931</v>
      </c>
      <c r="AB232" s="23" t="s">
        <v>2158</v>
      </c>
      <c r="AC232" s="23">
        <v>86.02</v>
      </c>
      <c r="AD232" s="26">
        <f t="shared" si="3"/>
        <v>0</v>
      </c>
      <c r="AE232" s="23" t="s">
        <v>80</v>
      </c>
      <c r="AF232" s="23">
        <v>9.3000000000000007</v>
      </c>
      <c r="AG232" s="23" t="s">
        <v>2159</v>
      </c>
      <c r="AH232" s="23" t="s">
        <v>2156</v>
      </c>
      <c r="AJ232" s="11"/>
    </row>
    <row r="233" spans="2:36" ht="15.75" x14ac:dyDescent="0.25">
      <c r="B233" s="23" t="s">
        <v>2160</v>
      </c>
      <c r="C233" s="23" t="s">
        <v>2160</v>
      </c>
      <c r="D233" s="23" t="s">
        <v>2160</v>
      </c>
      <c r="E233" s="23" t="s">
        <v>55</v>
      </c>
      <c r="F233" s="23">
        <v>2010</v>
      </c>
      <c r="G233" s="23" t="s">
        <v>56</v>
      </c>
      <c r="H233" s="23" t="s">
        <v>57</v>
      </c>
      <c r="I233" s="23">
        <v>0</v>
      </c>
      <c r="J233" s="23" t="s">
        <v>122</v>
      </c>
      <c r="K233" s="23">
        <v>0</v>
      </c>
      <c r="L233" s="23" t="s">
        <v>80</v>
      </c>
      <c r="M233" s="23">
        <v>0</v>
      </c>
      <c r="N233" s="23" t="s">
        <v>80</v>
      </c>
      <c r="O233" s="23">
        <v>0</v>
      </c>
      <c r="P233" s="23" t="s">
        <v>122</v>
      </c>
      <c r="Q233" s="23">
        <v>0</v>
      </c>
      <c r="R233" s="23" t="s">
        <v>80</v>
      </c>
      <c r="S233" s="23">
        <v>0</v>
      </c>
      <c r="T233" s="23" t="s">
        <v>80</v>
      </c>
      <c r="U233" s="24">
        <v>31267</v>
      </c>
      <c r="V233" s="23" t="s">
        <v>2161</v>
      </c>
      <c r="W233" s="23">
        <v>0.1</v>
      </c>
      <c r="X233" s="23" t="s">
        <v>117</v>
      </c>
      <c r="Y233" s="23">
        <v>8.8000000000000007</v>
      </c>
      <c r="Z233" s="23" t="s">
        <v>2162</v>
      </c>
      <c r="AA233" s="24">
        <v>31267</v>
      </c>
      <c r="AB233" s="23" t="s">
        <v>2161</v>
      </c>
      <c r="AC233" s="23">
        <v>86.02</v>
      </c>
      <c r="AD233" s="26">
        <f t="shared" si="3"/>
        <v>0</v>
      </c>
      <c r="AE233" s="23" t="s">
        <v>80</v>
      </c>
      <c r="AF233" s="23">
        <v>8.8000000000000007</v>
      </c>
      <c r="AG233" s="23" t="s">
        <v>2162</v>
      </c>
      <c r="AH233" s="23" t="s">
        <v>2160</v>
      </c>
      <c r="AJ233" s="11"/>
    </row>
    <row r="234" spans="2:36" ht="15.75" x14ac:dyDescent="0.25">
      <c r="B234" s="23" t="s">
        <v>2163</v>
      </c>
      <c r="C234" s="23" t="s">
        <v>2163</v>
      </c>
      <c r="D234" s="23" t="s">
        <v>2164</v>
      </c>
      <c r="E234" s="23" t="s">
        <v>55</v>
      </c>
      <c r="F234" s="23">
        <v>2010</v>
      </c>
      <c r="G234" s="23" t="s">
        <v>56</v>
      </c>
      <c r="H234" s="23" t="s">
        <v>57</v>
      </c>
      <c r="I234" s="23">
        <v>0</v>
      </c>
      <c r="J234" s="23" t="s">
        <v>122</v>
      </c>
      <c r="K234" s="23">
        <v>0</v>
      </c>
      <c r="L234" s="23" t="s">
        <v>80</v>
      </c>
      <c r="M234" s="23">
        <v>0</v>
      </c>
      <c r="N234" s="23" t="s">
        <v>80</v>
      </c>
      <c r="O234" s="23">
        <v>0</v>
      </c>
      <c r="P234" s="23" t="s">
        <v>122</v>
      </c>
      <c r="Q234" s="23">
        <v>0</v>
      </c>
      <c r="R234" s="23" t="s">
        <v>80</v>
      </c>
      <c r="S234" s="23">
        <v>0</v>
      </c>
      <c r="T234" s="23" t="s">
        <v>80</v>
      </c>
      <c r="U234" s="24">
        <v>31108</v>
      </c>
      <c r="V234" s="23" t="s">
        <v>2165</v>
      </c>
      <c r="W234" s="23">
        <v>0.1</v>
      </c>
      <c r="X234" s="23" t="s">
        <v>173</v>
      </c>
      <c r="Y234" s="23">
        <v>8.8000000000000007</v>
      </c>
      <c r="Z234" s="23" t="s">
        <v>2166</v>
      </c>
      <c r="AA234" s="24">
        <v>31108</v>
      </c>
      <c r="AB234" s="23" t="s">
        <v>2165</v>
      </c>
      <c r="AC234" s="23">
        <v>86.02</v>
      </c>
      <c r="AD234" s="26">
        <f t="shared" si="3"/>
        <v>0</v>
      </c>
      <c r="AE234" s="23" t="s">
        <v>80</v>
      </c>
      <c r="AF234" s="23">
        <v>8.8000000000000007</v>
      </c>
      <c r="AG234" s="23" t="s">
        <v>2166</v>
      </c>
      <c r="AH234" s="23" t="s">
        <v>2163</v>
      </c>
      <c r="AJ234" s="11"/>
    </row>
    <row r="235" spans="2:36" ht="15.75" x14ac:dyDescent="0.25">
      <c r="B235" s="23" t="s">
        <v>2167</v>
      </c>
      <c r="C235" s="23" t="s">
        <v>2167</v>
      </c>
      <c r="D235" s="23" t="s">
        <v>2168</v>
      </c>
      <c r="E235" s="23" t="s">
        <v>55</v>
      </c>
      <c r="F235" s="23">
        <v>2010</v>
      </c>
      <c r="G235" s="23" t="s">
        <v>56</v>
      </c>
      <c r="H235" s="23" t="s">
        <v>57</v>
      </c>
      <c r="I235" s="23">
        <v>0</v>
      </c>
      <c r="J235" s="23" t="s">
        <v>2169</v>
      </c>
      <c r="K235" s="23">
        <v>0</v>
      </c>
      <c r="L235" s="23" t="s">
        <v>80</v>
      </c>
      <c r="M235" s="23">
        <v>0</v>
      </c>
      <c r="N235" s="23" t="s">
        <v>80</v>
      </c>
      <c r="O235" s="23">
        <v>25</v>
      </c>
      <c r="P235" s="23" t="s">
        <v>2170</v>
      </c>
      <c r="Q235" s="23">
        <v>0</v>
      </c>
      <c r="R235" s="23" t="s">
        <v>80</v>
      </c>
      <c r="S235" s="23">
        <v>0</v>
      </c>
      <c r="T235" s="23" t="s">
        <v>80</v>
      </c>
      <c r="U235" s="24">
        <v>24532</v>
      </c>
      <c r="V235" s="23" t="s">
        <v>2171</v>
      </c>
      <c r="W235" s="23">
        <v>0.1</v>
      </c>
      <c r="X235" s="23" t="s">
        <v>117</v>
      </c>
      <c r="Y235" s="23">
        <v>6.9</v>
      </c>
      <c r="Z235" s="23" t="s">
        <v>2172</v>
      </c>
      <c r="AA235" s="24">
        <v>24557</v>
      </c>
      <c r="AB235" s="23" t="s">
        <v>2173</v>
      </c>
      <c r="AC235" s="23">
        <v>86.02</v>
      </c>
      <c r="AD235" s="26">
        <f t="shared" si="3"/>
        <v>0</v>
      </c>
      <c r="AE235" s="23" t="s">
        <v>80</v>
      </c>
      <c r="AF235" s="23">
        <v>6.9</v>
      </c>
      <c r="AG235" s="23" t="s">
        <v>2172</v>
      </c>
      <c r="AH235" s="23" t="s">
        <v>2167</v>
      </c>
      <c r="AJ235" s="11"/>
    </row>
    <row r="236" spans="2:36" ht="15.75" x14ac:dyDescent="0.25">
      <c r="B236" s="23" t="s">
        <v>2174</v>
      </c>
      <c r="C236" s="23" t="s">
        <v>2174</v>
      </c>
      <c r="D236" s="23" t="s">
        <v>2175</v>
      </c>
      <c r="E236" s="23" t="s">
        <v>55</v>
      </c>
      <c r="F236" s="23">
        <v>2010</v>
      </c>
      <c r="G236" s="23" t="s">
        <v>56</v>
      </c>
      <c r="H236" s="23" t="s">
        <v>57</v>
      </c>
      <c r="I236" s="23">
        <v>0</v>
      </c>
      <c r="J236" s="23" t="s">
        <v>122</v>
      </c>
      <c r="K236" s="23">
        <v>0</v>
      </c>
      <c r="L236" s="23" t="s">
        <v>80</v>
      </c>
      <c r="M236" s="23">
        <v>0</v>
      </c>
      <c r="N236" s="23" t="s">
        <v>80</v>
      </c>
      <c r="O236" s="23">
        <v>0</v>
      </c>
      <c r="P236" s="23" t="s">
        <v>122</v>
      </c>
      <c r="Q236" s="23">
        <v>0</v>
      </c>
      <c r="R236" s="23" t="s">
        <v>80</v>
      </c>
      <c r="S236" s="23">
        <v>0</v>
      </c>
      <c r="T236" s="23" t="s">
        <v>80</v>
      </c>
      <c r="U236" s="24">
        <v>16083</v>
      </c>
      <c r="V236" s="23" t="s">
        <v>2176</v>
      </c>
      <c r="W236" s="23">
        <v>0</v>
      </c>
      <c r="X236" s="23" t="s">
        <v>117</v>
      </c>
      <c r="Y236" s="23">
        <v>4.5</v>
      </c>
      <c r="Z236" s="23" t="s">
        <v>2177</v>
      </c>
      <c r="AA236" s="24">
        <v>16083</v>
      </c>
      <c r="AB236" s="23" t="s">
        <v>2176</v>
      </c>
      <c r="AC236" s="23">
        <v>86.02</v>
      </c>
      <c r="AD236" s="26">
        <f t="shared" si="3"/>
        <v>0</v>
      </c>
      <c r="AE236" s="23" t="s">
        <v>80</v>
      </c>
      <c r="AF236" s="23">
        <v>4.5</v>
      </c>
      <c r="AG236" s="23" t="s">
        <v>2177</v>
      </c>
      <c r="AH236" s="23" t="s">
        <v>2174</v>
      </c>
      <c r="AJ236" s="11"/>
    </row>
    <row r="237" spans="2:36" ht="15.75" x14ac:dyDescent="0.25">
      <c r="B237" s="23" t="s">
        <v>2178</v>
      </c>
      <c r="C237" s="23" t="s">
        <v>2178</v>
      </c>
      <c r="D237" s="23" t="s">
        <v>2179</v>
      </c>
      <c r="E237" s="23" t="s">
        <v>55</v>
      </c>
      <c r="F237" s="23">
        <v>2010</v>
      </c>
      <c r="G237" s="23" t="s">
        <v>56</v>
      </c>
      <c r="H237" s="23" t="s">
        <v>57</v>
      </c>
      <c r="I237" s="23">
        <v>0</v>
      </c>
      <c r="J237" s="23" t="s">
        <v>122</v>
      </c>
      <c r="K237" s="23">
        <v>0</v>
      </c>
      <c r="L237" s="23" t="s">
        <v>80</v>
      </c>
      <c r="M237" s="23">
        <v>0</v>
      </c>
      <c r="N237" s="23" t="s">
        <v>80</v>
      </c>
      <c r="O237" s="23">
        <v>0</v>
      </c>
      <c r="P237" s="23" t="s">
        <v>122</v>
      </c>
      <c r="Q237" s="23">
        <v>0</v>
      </c>
      <c r="R237" s="23" t="s">
        <v>80</v>
      </c>
      <c r="S237" s="23">
        <v>0</v>
      </c>
      <c r="T237" s="23" t="s">
        <v>80</v>
      </c>
      <c r="U237" s="24">
        <v>10432</v>
      </c>
      <c r="V237" s="23" t="s">
        <v>2180</v>
      </c>
      <c r="W237" s="23">
        <v>0</v>
      </c>
      <c r="X237" s="23" t="s">
        <v>117</v>
      </c>
      <c r="Y237" s="23">
        <v>2.9</v>
      </c>
      <c r="Z237" s="23" t="s">
        <v>2181</v>
      </c>
      <c r="AA237" s="24">
        <v>10432</v>
      </c>
      <c r="AB237" s="23" t="s">
        <v>2180</v>
      </c>
      <c r="AC237" s="23">
        <v>86.02</v>
      </c>
      <c r="AD237" s="26">
        <f t="shared" si="3"/>
        <v>0</v>
      </c>
      <c r="AE237" s="23" t="s">
        <v>80</v>
      </c>
      <c r="AF237" s="23">
        <v>2.9</v>
      </c>
      <c r="AG237" s="23" t="s">
        <v>2181</v>
      </c>
      <c r="AH237" s="23" t="s">
        <v>2178</v>
      </c>
      <c r="AJ237" s="11"/>
    </row>
    <row r="238" spans="2:36" ht="15.75" x14ac:dyDescent="0.25">
      <c r="B238" s="23" t="s">
        <v>2182</v>
      </c>
      <c r="C238" s="23" t="s">
        <v>2182</v>
      </c>
      <c r="D238" s="23" t="s">
        <v>2183</v>
      </c>
      <c r="E238" s="23" t="s">
        <v>55</v>
      </c>
      <c r="F238" s="23">
        <v>2010</v>
      </c>
      <c r="G238" s="23" t="s">
        <v>56</v>
      </c>
      <c r="H238" s="23" t="s">
        <v>57</v>
      </c>
      <c r="I238" s="23">
        <v>0</v>
      </c>
      <c r="J238" s="23" t="s">
        <v>122</v>
      </c>
      <c r="K238" s="23">
        <v>0</v>
      </c>
      <c r="L238" s="23" t="s">
        <v>80</v>
      </c>
      <c r="M238" s="23">
        <v>0</v>
      </c>
      <c r="N238" s="23" t="s">
        <v>80</v>
      </c>
      <c r="O238" s="23">
        <v>0</v>
      </c>
      <c r="P238" s="23" t="s">
        <v>122</v>
      </c>
      <c r="Q238" s="23">
        <v>0</v>
      </c>
      <c r="R238" s="23" t="s">
        <v>80</v>
      </c>
      <c r="S238" s="23">
        <v>0</v>
      </c>
      <c r="T238" s="23" t="s">
        <v>80</v>
      </c>
      <c r="U238" s="24">
        <v>7053</v>
      </c>
      <c r="V238" s="23" t="s">
        <v>2184</v>
      </c>
      <c r="W238" s="23">
        <v>0</v>
      </c>
      <c r="X238" s="23" t="s">
        <v>80</v>
      </c>
      <c r="Y238" s="23">
        <v>2</v>
      </c>
      <c r="Z238" s="23" t="s">
        <v>2185</v>
      </c>
      <c r="AA238" s="24">
        <v>7053</v>
      </c>
      <c r="AB238" s="23" t="s">
        <v>2184</v>
      </c>
      <c r="AC238" s="23">
        <v>86.02</v>
      </c>
      <c r="AD238" s="26">
        <f t="shared" si="3"/>
        <v>0</v>
      </c>
      <c r="AE238" s="23" t="s">
        <v>80</v>
      </c>
      <c r="AF238" s="23">
        <v>2</v>
      </c>
      <c r="AG238" s="23" t="s">
        <v>2185</v>
      </c>
      <c r="AH238" s="23" t="s">
        <v>2182</v>
      </c>
      <c r="AJ238" s="11"/>
    </row>
    <row r="239" spans="2:36" ht="15.75" x14ac:dyDescent="0.25">
      <c r="B239" s="23" t="s">
        <v>2186</v>
      </c>
      <c r="C239" s="23" t="s">
        <v>2187</v>
      </c>
      <c r="D239" s="23" t="s">
        <v>2188</v>
      </c>
      <c r="E239" s="23" t="s">
        <v>55</v>
      </c>
      <c r="F239" s="23">
        <v>2010</v>
      </c>
      <c r="G239" s="23" t="s">
        <v>56</v>
      </c>
      <c r="H239" s="23" t="s">
        <v>57</v>
      </c>
      <c r="I239" s="23">
        <v>0</v>
      </c>
      <c r="J239" s="23" t="s">
        <v>122</v>
      </c>
      <c r="K239" s="23">
        <v>0</v>
      </c>
      <c r="L239" s="23" t="s">
        <v>80</v>
      </c>
      <c r="M239" s="23">
        <v>0</v>
      </c>
      <c r="N239" s="23" t="s">
        <v>80</v>
      </c>
      <c r="O239" s="23">
        <v>0</v>
      </c>
      <c r="P239" s="23" t="s">
        <v>122</v>
      </c>
      <c r="Q239" s="23">
        <v>0</v>
      </c>
      <c r="R239" s="23" t="s">
        <v>80</v>
      </c>
      <c r="S239" s="23">
        <v>0</v>
      </c>
      <c r="T239" s="23" t="s">
        <v>80</v>
      </c>
      <c r="U239" s="24">
        <v>6138</v>
      </c>
      <c r="V239" s="23" t="s">
        <v>2189</v>
      </c>
      <c r="W239" s="23">
        <v>0</v>
      </c>
      <c r="X239" s="23" t="s">
        <v>80</v>
      </c>
      <c r="Y239" s="23">
        <v>1.7</v>
      </c>
      <c r="Z239" s="23" t="s">
        <v>2190</v>
      </c>
      <c r="AA239" s="24">
        <v>6138</v>
      </c>
      <c r="AB239" s="23" t="s">
        <v>2189</v>
      </c>
      <c r="AC239" s="23">
        <v>86.02</v>
      </c>
      <c r="AD239" s="26">
        <f t="shared" si="3"/>
        <v>0</v>
      </c>
      <c r="AE239" s="23" t="s">
        <v>80</v>
      </c>
      <c r="AF239" s="23">
        <v>1.7</v>
      </c>
      <c r="AG239" s="23" t="s">
        <v>2190</v>
      </c>
      <c r="AH239" s="23" t="s">
        <v>2186</v>
      </c>
      <c r="AJ239" s="11"/>
    </row>
    <row r="240" spans="2:36" ht="15.75" x14ac:dyDescent="0.25">
      <c r="B240" s="23" t="s">
        <v>2191</v>
      </c>
      <c r="C240" s="23" t="s">
        <v>2191</v>
      </c>
      <c r="D240" s="23" t="s">
        <v>2191</v>
      </c>
      <c r="E240" s="23" t="s">
        <v>55</v>
      </c>
      <c r="F240" s="23">
        <v>2010</v>
      </c>
      <c r="G240" s="23" t="s">
        <v>56</v>
      </c>
      <c r="H240" s="23" t="s">
        <v>57</v>
      </c>
      <c r="I240" s="23">
        <v>0</v>
      </c>
      <c r="J240" s="23" t="s">
        <v>122</v>
      </c>
      <c r="K240" s="23">
        <v>0</v>
      </c>
      <c r="L240" s="23" t="s">
        <v>80</v>
      </c>
      <c r="M240" s="23">
        <v>0</v>
      </c>
      <c r="N240" s="23" t="s">
        <v>80</v>
      </c>
      <c r="O240" s="23">
        <v>0</v>
      </c>
      <c r="P240" s="23" t="s">
        <v>122</v>
      </c>
      <c r="Q240" s="23">
        <v>0</v>
      </c>
      <c r="R240" s="23" t="s">
        <v>80</v>
      </c>
      <c r="S240" s="23">
        <v>0</v>
      </c>
      <c r="T240" s="23" t="s">
        <v>80</v>
      </c>
      <c r="U240" s="24">
        <v>1371</v>
      </c>
      <c r="V240" s="23" t="s">
        <v>2192</v>
      </c>
      <c r="W240" s="23">
        <v>0</v>
      </c>
      <c r="X240" s="23" t="s">
        <v>80</v>
      </c>
      <c r="Y240" s="23">
        <v>0.4</v>
      </c>
      <c r="Z240" s="23" t="s">
        <v>138</v>
      </c>
      <c r="AA240" s="24">
        <v>1371</v>
      </c>
      <c r="AB240" s="23" t="s">
        <v>2192</v>
      </c>
      <c r="AC240" s="23">
        <v>86.02</v>
      </c>
      <c r="AD240" s="26">
        <f t="shared" si="3"/>
        <v>0</v>
      </c>
      <c r="AE240" s="23" t="s">
        <v>80</v>
      </c>
      <c r="AF240" s="23">
        <v>0.4</v>
      </c>
      <c r="AG240" s="23" t="s">
        <v>138</v>
      </c>
      <c r="AH240" s="23" t="s">
        <v>2191</v>
      </c>
      <c r="AJ240" s="11"/>
    </row>
    <row r="241" spans="2:36" ht="15.75" x14ac:dyDescent="0.25">
      <c r="B241" s="23" t="s">
        <v>2193</v>
      </c>
      <c r="C241" s="23" t="s">
        <v>2193</v>
      </c>
      <c r="D241" s="23" t="s">
        <v>2194</v>
      </c>
      <c r="E241" s="23" t="s">
        <v>55</v>
      </c>
      <c r="F241" s="23">
        <v>2010</v>
      </c>
      <c r="G241" s="23" t="s">
        <v>56</v>
      </c>
      <c r="H241" s="23" t="s">
        <v>57</v>
      </c>
      <c r="I241" s="23">
        <v>0</v>
      </c>
      <c r="J241" s="23" t="s">
        <v>122</v>
      </c>
      <c r="K241" s="23">
        <v>0</v>
      </c>
      <c r="L241" s="23" t="s">
        <v>80</v>
      </c>
      <c r="M241" s="23">
        <v>0</v>
      </c>
      <c r="N241" s="23" t="s">
        <v>80</v>
      </c>
      <c r="O241" s="23">
        <v>0</v>
      </c>
      <c r="P241" s="23" t="s">
        <v>122</v>
      </c>
      <c r="Q241" s="23">
        <v>0</v>
      </c>
      <c r="R241" s="23" t="s">
        <v>80</v>
      </c>
      <c r="S241" s="23">
        <v>0</v>
      </c>
      <c r="T241" s="23" t="s">
        <v>80</v>
      </c>
      <c r="U241" s="23">
        <v>377</v>
      </c>
      <c r="V241" s="23" t="s">
        <v>2195</v>
      </c>
      <c r="W241" s="23">
        <v>0</v>
      </c>
      <c r="X241" s="23" t="s">
        <v>80</v>
      </c>
      <c r="Y241" s="23">
        <v>0.1</v>
      </c>
      <c r="Z241" s="23" t="s">
        <v>109</v>
      </c>
      <c r="AA241" s="23">
        <v>377</v>
      </c>
      <c r="AB241" s="23" t="s">
        <v>2195</v>
      </c>
      <c r="AC241" s="23">
        <v>86.02</v>
      </c>
      <c r="AD241" s="26">
        <f t="shared" si="3"/>
        <v>0</v>
      </c>
      <c r="AE241" s="23" t="s">
        <v>80</v>
      </c>
      <c r="AF241" s="23">
        <v>0.1</v>
      </c>
      <c r="AG241" s="23" t="s">
        <v>109</v>
      </c>
      <c r="AH241" s="23" t="s">
        <v>2193</v>
      </c>
      <c r="AJ241" s="11"/>
    </row>
    <row r="242" spans="2:36" ht="15.75" x14ac:dyDescent="0.25">
      <c r="B242" s="23" t="s">
        <v>2196</v>
      </c>
      <c r="C242" s="23" t="s">
        <v>2196</v>
      </c>
      <c r="D242" s="23" t="s">
        <v>2196</v>
      </c>
      <c r="E242" s="23" t="s">
        <v>55</v>
      </c>
      <c r="F242" s="23">
        <v>2010</v>
      </c>
      <c r="G242" s="23" t="s">
        <v>56</v>
      </c>
      <c r="H242" s="23" t="s">
        <v>57</v>
      </c>
      <c r="I242" s="23">
        <v>0</v>
      </c>
      <c r="J242" s="23" t="s">
        <v>122</v>
      </c>
      <c r="K242" s="23">
        <v>0</v>
      </c>
      <c r="L242" s="23" t="s">
        <v>80</v>
      </c>
      <c r="M242" s="23">
        <v>0</v>
      </c>
      <c r="N242" s="23" t="s">
        <v>80</v>
      </c>
      <c r="O242" s="23">
        <v>0</v>
      </c>
      <c r="P242" s="23" t="s">
        <v>122</v>
      </c>
      <c r="Q242" s="23">
        <v>0</v>
      </c>
      <c r="R242" s="23" t="s">
        <v>80</v>
      </c>
      <c r="S242" s="23">
        <v>0</v>
      </c>
      <c r="T242" s="23" t="s">
        <v>80</v>
      </c>
      <c r="U242" s="23">
        <v>290</v>
      </c>
      <c r="V242" s="23" t="s">
        <v>2197</v>
      </c>
      <c r="W242" s="23">
        <v>0</v>
      </c>
      <c r="X242" s="23" t="s">
        <v>80</v>
      </c>
      <c r="Y242" s="23">
        <v>0.1</v>
      </c>
      <c r="Z242" s="23" t="s">
        <v>120</v>
      </c>
      <c r="AA242" s="23">
        <v>290</v>
      </c>
      <c r="AB242" s="23" t="s">
        <v>2197</v>
      </c>
      <c r="AC242" s="23">
        <v>86.02</v>
      </c>
      <c r="AD242" s="26">
        <f t="shared" si="3"/>
        <v>0</v>
      </c>
      <c r="AE242" s="23" t="s">
        <v>80</v>
      </c>
      <c r="AF242" s="23">
        <v>0.1</v>
      </c>
      <c r="AG242" s="23" t="s">
        <v>120</v>
      </c>
      <c r="AH242" s="23" t="s">
        <v>2196</v>
      </c>
      <c r="AJ242" s="11"/>
    </row>
    <row r="243" spans="2:36" ht="15.75" x14ac:dyDescent="0.25">
      <c r="B243" s="23" t="s">
        <v>2198</v>
      </c>
      <c r="C243" s="23" t="s">
        <v>2199</v>
      </c>
      <c r="D243" s="23" t="s">
        <v>2199</v>
      </c>
      <c r="E243" s="23" t="s">
        <v>55</v>
      </c>
      <c r="F243" s="23">
        <v>2010</v>
      </c>
      <c r="G243" s="23" t="s">
        <v>56</v>
      </c>
      <c r="H243" s="23" t="s">
        <v>57</v>
      </c>
      <c r="I243" s="23">
        <v>0</v>
      </c>
      <c r="J243" s="23" t="s">
        <v>122</v>
      </c>
      <c r="K243" s="23">
        <v>0</v>
      </c>
      <c r="L243" s="23" t="s">
        <v>80</v>
      </c>
      <c r="M243" s="23">
        <v>0</v>
      </c>
      <c r="N243" s="23" t="s">
        <v>80</v>
      </c>
      <c r="O243" s="23">
        <v>0</v>
      </c>
      <c r="P243" s="23" t="s">
        <v>122</v>
      </c>
      <c r="Q243" s="23">
        <v>0</v>
      </c>
      <c r="R243" s="23" t="s">
        <v>80</v>
      </c>
      <c r="S243" s="23">
        <v>0</v>
      </c>
      <c r="T243" s="23" t="s">
        <v>80</v>
      </c>
      <c r="U243" s="23">
        <v>0</v>
      </c>
      <c r="V243" s="23" t="s">
        <v>122</v>
      </c>
      <c r="W243" s="23">
        <v>0</v>
      </c>
      <c r="X243" s="23" t="s">
        <v>80</v>
      </c>
      <c r="Y243" s="23">
        <v>0</v>
      </c>
      <c r="Z243" s="23" t="s">
        <v>80</v>
      </c>
      <c r="AA243" s="23">
        <v>0</v>
      </c>
      <c r="AB243" s="23" t="s">
        <v>122</v>
      </c>
      <c r="AC243" s="23">
        <v>86.02</v>
      </c>
      <c r="AD243" s="26">
        <f t="shared" si="3"/>
        <v>0</v>
      </c>
      <c r="AE243" s="23" t="s">
        <v>80</v>
      </c>
      <c r="AF243" s="23">
        <v>0</v>
      </c>
      <c r="AG243" s="23" t="s">
        <v>80</v>
      </c>
      <c r="AH243" s="23" t="s">
        <v>2198</v>
      </c>
      <c r="AJ243" s="11"/>
    </row>
    <row r="244" spans="2:36" ht="15.75" x14ac:dyDescent="0.25">
      <c r="B244" s="23" t="s">
        <v>2200</v>
      </c>
      <c r="C244" s="23" t="s">
        <v>2200</v>
      </c>
      <c r="D244" s="23" t="s">
        <v>2201</v>
      </c>
      <c r="E244" s="23" t="s">
        <v>55</v>
      </c>
      <c r="F244" s="23">
        <v>2010</v>
      </c>
      <c r="G244" s="23" t="s">
        <v>56</v>
      </c>
      <c r="H244" s="23" t="s">
        <v>57</v>
      </c>
      <c r="I244" s="23">
        <v>0</v>
      </c>
      <c r="J244" s="23" t="s">
        <v>122</v>
      </c>
      <c r="K244" s="23">
        <v>0</v>
      </c>
      <c r="L244" s="23" t="s">
        <v>80</v>
      </c>
      <c r="M244" s="23">
        <v>0</v>
      </c>
      <c r="N244" s="23" t="s">
        <v>80</v>
      </c>
      <c r="O244" s="23">
        <v>0</v>
      </c>
      <c r="P244" s="23" t="s">
        <v>122</v>
      </c>
      <c r="Q244" s="23">
        <v>0</v>
      </c>
      <c r="R244" s="23" t="s">
        <v>80</v>
      </c>
      <c r="S244" s="23">
        <v>0</v>
      </c>
      <c r="T244" s="23" t="s">
        <v>80</v>
      </c>
      <c r="U244" s="23">
        <v>0</v>
      </c>
      <c r="V244" s="23" t="s">
        <v>2169</v>
      </c>
      <c r="W244" s="23">
        <v>0</v>
      </c>
      <c r="X244" s="23" t="s">
        <v>80</v>
      </c>
      <c r="Y244" s="23">
        <v>0</v>
      </c>
      <c r="Z244" s="23" t="s">
        <v>80</v>
      </c>
      <c r="AA244" s="23">
        <v>0</v>
      </c>
      <c r="AB244" s="23" t="s">
        <v>2169</v>
      </c>
      <c r="AC244" s="23">
        <v>86.02</v>
      </c>
      <c r="AD244" s="26">
        <f t="shared" si="3"/>
        <v>0</v>
      </c>
      <c r="AE244" s="23" t="s">
        <v>80</v>
      </c>
      <c r="AF244" s="23">
        <v>0</v>
      </c>
      <c r="AG244" s="23" t="s">
        <v>80</v>
      </c>
      <c r="AH244" s="23" t="s">
        <v>2200</v>
      </c>
      <c r="AJ244" s="11"/>
    </row>
    <row r="245" spans="2:36" x14ac:dyDescent="0.25">
      <c r="AJ245" s="11"/>
    </row>
    <row r="246" spans="2:36" x14ac:dyDescent="0.25">
      <c r="AJ246" s="11"/>
    </row>
    <row r="247" spans="2:36" x14ac:dyDescent="0.25">
      <c r="AJ247" s="11"/>
    </row>
    <row r="248" spans="2:36" x14ac:dyDescent="0.25">
      <c r="AJ248" s="11"/>
    </row>
    <row r="249" spans="2:36" x14ac:dyDescent="0.25">
      <c r="AJ249" s="11"/>
    </row>
    <row r="250" spans="2:36" x14ac:dyDescent="0.25">
      <c r="AJ250" s="11"/>
    </row>
    <row r="251" spans="2:36" x14ac:dyDescent="0.25">
      <c r="AJ251" s="11"/>
    </row>
    <row r="252" spans="2:36" x14ac:dyDescent="0.25">
      <c r="AJ252" s="11"/>
    </row>
    <row r="253" spans="2:36" x14ac:dyDescent="0.25">
      <c r="AJ253" s="11"/>
    </row>
    <row r="254" spans="2:36" x14ac:dyDescent="0.25">
      <c r="AJ254" s="11"/>
    </row>
    <row r="255" spans="2:36" x14ac:dyDescent="0.25">
      <c r="AJ255" s="11"/>
    </row>
    <row r="256" spans="2:36" x14ac:dyDescent="0.25">
      <c r="AJ256" s="11"/>
    </row>
    <row r="257" spans="36:36" x14ac:dyDescent="0.25">
      <c r="AJ257" s="11"/>
    </row>
    <row r="258" spans="36:36" x14ac:dyDescent="0.25">
      <c r="AJ258" s="11"/>
    </row>
    <row r="259" spans="36:36" x14ac:dyDescent="0.25">
      <c r="AJ259" s="11"/>
    </row>
    <row r="260" spans="36:36" x14ac:dyDescent="0.25">
      <c r="AJ260" s="11"/>
    </row>
    <row r="261" spans="36:36" x14ac:dyDescent="0.25">
      <c r="AJ261" s="11"/>
    </row>
    <row r="262" spans="36:36" x14ac:dyDescent="0.25">
      <c r="AJ262" s="11"/>
    </row>
    <row r="263" spans="36:36" x14ac:dyDescent="0.25">
      <c r="AJ263" s="11"/>
    </row>
    <row r="264" spans="36:36" x14ac:dyDescent="0.25">
      <c r="AJ264" s="11"/>
    </row>
    <row r="265" spans="36:36" x14ac:dyDescent="0.25">
      <c r="AJ265" s="11"/>
    </row>
    <row r="266" spans="36:36" x14ac:dyDescent="0.25">
      <c r="AJ266" s="11"/>
    </row>
    <row r="267" spans="36:36" x14ac:dyDescent="0.25">
      <c r="AJ267" s="11"/>
    </row>
    <row r="268" spans="36:36" x14ac:dyDescent="0.25">
      <c r="AJ268" s="11"/>
    </row>
    <row r="269" spans="36:36" x14ac:dyDescent="0.25">
      <c r="AJ269" s="11"/>
    </row>
    <row r="270" spans="36:36" x14ac:dyDescent="0.25">
      <c r="AJ270" s="11"/>
    </row>
    <row r="271" spans="36:36" x14ac:dyDescent="0.25">
      <c r="AJ271" s="11"/>
    </row>
  </sheetData>
  <conditionalFormatting sqref="AI4">
    <cfRule type="dataBar" priority="4">
      <dataBar>
        <cfvo type="min"/>
        <cfvo type="max"/>
        <color rgb="FF638EC6"/>
      </dataBar>
      <extLst>
        <ext xmlns:x14="http://schemas.microsoft.com/office/spreadsheetml/2009/9/main" uri="{B025F937-C7B1-47D3-B67F-A62EFF666E3E}">
          <x14:id>{420F16D6-2DF0-4A90-BCCA-D448FC1E0EDF}</x14:id>
        </ext>
      </extLst>
    </cfRule>
  </conditionalFormatting>
  <conditionalFormatting sqref="AI4:AI90">
    <cfRule type="dataBar" priority="3">
      <dataBar>
        <cfvo type="min"/>
        <cfvo type="max"/>
        <color rgb="FF638EC6"/>
      </dataBar>
      <extLst>
        <ext xmlns:x14="http://schemas.microsoft.com/office/spreadsheetml/2009/9/main" uri="{B025F937-C7B1-47D3-B67F-A62EFF666E3E}">
          <x14:id>{7ECAEECA-83F2-4F19-83B3-CCB85A576B42}</x14:id>
        </ext>
      </extLst>
    </cfRule>
  </conditionalFormatting>
  <conditionalFormatting sqref="AD4:AD244">
    <cfRule type="dataBar" priority="2">
      <dataBar>
        <cfvo type="min"/>
        <cfvo type="max"/>
        <color rgb="FF008AEF"/>
      </dataBar>
      <extLst>
        <ext xmlns:x14="http://schemas.microsoft.com/office/spreadsheetml/2009/9/main" uri="{B025F937-C7B1-47D3-B67F-A62EFF666E3E}">
          <x14:id>{80263A7A-C953-4845-8EF9-BFDD2EA3A915}</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420F16D6-2DF0-4A90-BCCA-D448FC1E0EDF}">
            <x14:dataBar minLength="0" maxLength="100" border="1" negativeBarBorderColorSameAsPositive="0">
              <x14:cfvo type="autoMin"/>
              <x14:cfvo type="autoMax"/>
              <x14:borderColor rgb="FF638EC6"/>
              <x14:negativeFillColor rgb="FFFF0000"/>
              <x14:negativeBorderColor rgb="FFFF0000"/>
              <x14:axisColor rgb="FF000000"/>
            </x14:dataBar>
          </x14:cfRule>
          <xm:sqref>AI4</xm:sqref>
        </x14:conditionalFormatting>
        <x14:conditionalFormatting xmlns:xm="http://schemas.microsoft.com/office/excel/2006/main">
          <x14:cfRule type="dataBar" id="{7ECAEECA-83F2-4F19-83B3-CCB85A576B42}">
            <x14:dataBar minLength="0" maxLength="100" gradient="0">
              <x14:cfvo type="autoMin"/>
              <x14:cfvo type="autoMax"/>
              <x14:negativeFillColor rgb="FFFF0000"/>
              <x14:axisColor rgb="FF000000"/>
            </x14:dataBar>
          </x14:cfRule>
          <xm:sqref>AI4:AI90</xm:sqref>
        </x14:conditionalFormatting>
        <x14:conditionalFormatting xmlns:xm="http://schemas.microsoft.com/office/excel/2006/main">
          <x14:cfRule type="dataBar" id="{80263A7A-C953-4845-8EF9-BFDD2EA3A915}">
            <x14:dataBar minLength="0" maxLength="100" border="1" negativeBarBorderColorSameAsPositive="0">
              <x14:cfvo type="autoMin"/>
              <x14:cfvo type="autoMax"/>
              <x14:borderColor rgb="FF008AEF"/>
              <x14:negativeFillColor rgb="FFFF0000"/>
              <x14:negativeBorderColor rgb="FFFF0000"/>
              <x14:axisColor rgb="FF000000"/>
            </x14:dataBar>
          </x14:cfRule>
          <xm:sqref>AD4:AD244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cost-eff and finan pr</vt:lpstr>
      <vt:lpstr>individual burden</vt:lpstr>
    </vt:vector>
  </TitlesOfParts>
  <Company>NIH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NIH</dc:creator>
  <cp:lastModifiedBy>Administrator</cp:lastModifiedBy>
  <dcterms:created xsi:type="dcterms:W3CDTF">2017-03-22T18:51:40Z</dcterms:created>
  <dcterms:modified xsi:type="dcterms:W3CDTF">2018-10-25T11:53:42Z</dcterms:modified>
</cp:coreProperties>
</file>